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multistatetaxcommission-my.sharepoint.com/personal/heh_mtc_gov/Documents/Documents/1 - UNIFORMITY (&amp; SUB FOLDERS)/A - Partnership/"/>
    </mc:Choice>
  </mc:AlternateContent>
  <xr:revisionPtr revIDLastSave="0" documentId="8_{00A7DAB1-DDAD-48F3-91F8-706D59063353}" xr6:coauthVersionLast="47" xr6:coauthVersionMax="47" xr10:uidLastSave="{00000000-0000-0000-0000-000000000000}"/>
  <bookViews>
    <workbookView xWindow="-110" yWindow="-110" windowWidth="19420" windowHeight="11020" tabRatio="845" activeTab="9" xr2:uid="{F6BA85C6-6992-45B8-88FE-BF7CC8ED5A08}"/>
  </bookViews>
  <sheets>
    <sheet name="Intro" sheetId="12" r:id="rId1"/>
    <sheet name="Data" sheetId="1" r:id="rId2"/>
    <sheet name="Assign" sheetId="2" r:id="rId3"/>
    <sheet name="Sep. Apport. 1" sheetId="4" r:id="rId4"/>
    <sheet name="Sep. Apport. 2" sheetId="5" r:id="rId5"/>
    <sheet name="Sep. Apport. 3" sheetId="6" r:id="rId6"/>
    <sheet name="Blended 1" sheetId="9" r:id="rId7"/>
    <sheet name="Blended 2" sheetId="10" r:id="rId8"/>
    <sheet name="Blended 3" sheetId="11" r:id="rId9"/>
    <sheet name="Comparison" sheetId="3"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1" i="11" l="1"/>
  <c r="D31" i="11"/>
  <c r="C31" i="11"/>
  <c r="E21" i="11"/>
  <c r="D21" i="11"/>
  <c r="C21" i="11"/>
  <c r="E21" i="10"/>
  <c r="D21" i="10"/>
  <c r="C21" i="10"/>
  <c r="C29" i="10"/>
  <c r="E22" i="10"/>
  <c r="D22" i="10"/>
  <c r="E20" i="10"/>
  <c r="D20" i="10"/>
  <c r="E19" i="10"/>
  <c r="D19" i="10"/>
  <c r="C22" i="10"/>
  <c r="C20" i="10"/>
  <c r="C19" i="10"/>
  <c r="E22" i="9"/>
  <c r="D22" i="9"/>
  <c r="E21" i="9"/>
  <c r="D21" i="9"/>
  <c r="E20" i="9"/>
  <c r="D20" i="9"/>
  <c r="E19" i="9"/>
  <c r="D19" i="9"/>
  <c r="C22" i="9"/>
  <c r="C21" i="9"/>
  <c r="C20" i="9"/>
  <c r="C19" i="9"/>
  <c r="E9" i="6"/>
  <c r="D9" i="6"/>
  <c r="C9" i="6"/>
  <c r="C29" i="9"/>
  <c r="E9" i="5"/>
  <c r="D9" i="5"/>
  <c r="C9" i="5"/>
  <c r="E34" i="4"/>
  <c r="D34" i="4"/>
  <c r="E50" i="4"/>
  <c r="D50" i="4"/>
  <c r="C50" i="4"/>
  <c r="E41" i="4"/>
  <c r="D41" i="4"/>
  <c r="C41" i="4"/>
  <c r="E42" i="2"/>
  <c r="D42" i="2"/>
  <c r="C42" i="2"/>
  <c r="C40" i="2"/>
  <c r="E33" i="2"/>
  <c r="D33" i="2"/>
  <c r="C33" i="2"/>
  <c r="E16" i="1"/>
  <c r="D16" i="1"/>
  <c r="C16" i="1"/>
  <c r="E15" i="1"/>
  <c r="D15" i="1"/>
  <c r="C15" i="1"/>
  <c r="E13" i="1"/>
  <c r="D13" i="1"/>
  <c r="K12" i="1"/>
  <c r="J12" i="1"/>
  <c r="I8" i="1"/>
  <c r="I4" i="1"/>
  <c r="I12" i="1" s="1"/>
  <c r="C10" i="11"/>
  <c r="C10" i="10"/>
  <c r="C11" i="9"/>
  <c r="J21" i="1"/>
  <c r="D11" i="9" s="1"/>
  <c r="D10" i="10" l="1"/>
  <c r="D10" i="11"/>
  <c r="C7" i="4" l="1"/>
  <c r="D7" i="4"/>
  <c r="E7" i="4"/>
  <c r="D8" i="4"/>
  <c r="E8" i="4"/>
  <c r="D9" i="4"/>
  <c r="E9" i="4"/>
  <c r="D10" i="4"/>
  <c r="E10" i="4"/>
  <c r="C14" i="1"/>
  <c r="C12" i="1"/>
  <c r="C11" i="1"/>
  <c r="C7" i="1"/>
  <c r="C10" i="4" s="1"/>
  <c r="C6" i="1"/>
  <c r="C9" i="4" s="1"/>
  <c r="C5" i="1"/>
  <c r="C8" i="4" s="1"/>
  <c r="C4" i="1"/>
  <c r="C8" i="11" l="1"/>
  <c r="J19" i="1"/>
  <c r="C9" i="9"/>
  <c r="C8" i="10"/>
  <c r="C9" i="10"/>
  <c r="C10" i="9"/>
  <c r="J20" i="1"/>
  <c r="C9" i="11"/>
  <c r="J18" i="1"/>
  <c r="D8" i="9" s="1"/>
  <c r="C8" i="9"/>
  <c r="C6" i="10"/>
  <c r="C6" i="11"/>
  <c r="C6" i="9"/>
  <c r="J16" i="1"/>
  <c r="J17" i="1"/>
  <c r="C7" i="11"/>
  <c r="C7" i="9"/>
  <c r="C7" i="10"/>
  <c r="B32" i="6"/>
  <c r="B30" i="6"/>
  <c r="B29" i="6"/>
  <c r="B28" i="6"/>
  <c r="B27" i="6"/>
  <c r="B26" i="6"/>
  <c r="B25" i="6"/>
  <c r="C19" i="6"/>
  <c r="C18" i="6"/>
  <c r="C17" i="6"/>
  <c r="C16" i="6"/>
  <c r="C15" i="6"/>
  <c r="C14" i="6"/>
  <c r="E8" i="6"/>
  <c r="D8" i="6"/>
  <c r="C8" i="6"/>
  <c r="E7" i="6"/>
  <c r="C7" i="6"/>
  <c r="B33" i="5"/>
  <c r="B31" i="5"/>
  <c r="B30" i="5"/>
  <c r="B29" i="5"/>
  <c r="B28" i="5"/>
  <c r="B27" i="5"/>
  <c r="B26" i="5"/>
  <c r="C20" i="5"/>
  <c r="C19" i="5"/>
  <c r="C18" i="5"/>
  <c r="C17" i="5"/>
  <c r="C16" i="5"/>
  <c r="C15" i="5"/>
  <c r="D10" i="5"/>
  <c r="C10" i="5"/>
  <c r="D8" i="5"/>
  <c r="C8" i="5"/>
  <c r="E7" i="5"/>
  <c r="D7" i="5"/>
  <c r="C7" i="5"/>
  <c r="B33" i="4"/>
  <c r="B31" i="4"/>
  <c r="B30" i="4"/>
  <c r="B29" i="4"/>
  <c r="B28" i="4"/>
  <c r="B27" i="4"/>
  <c r="B26" i="4"/>
  <c r="C20" i="4"/>
  <c r="C19" i="4"/>
  <c r="C18" i="4"/>
  <c r="C17" i="4"/>
  <c r="C16" i="4"/>
  <c r="C15" i="4"/>
  <c r="B25" i="2"/>
  <c r="B23" i="2"/>
  <c r="B22" i="2"/>
  <c r="B21" i="2"/>
  <c r="B20" i="2"/>
  <c r="B19" i="2"/>
  <c r="B18" i="2"/>
  <c r="C12" i="2"/>
  <c r="D11" i="2"/>
  <c r="C11" i="2"/>
  <c r="E10" i="2"/>
  <c r="D10" i="2"/>
  <c r="C10" i="2"/>
  <c r="E9" i="2"/>
  <c r="D9" i="2"/>
  <c r="C9" i="2"/>
  <c r="E8" i="2"/>
  <c r="D8" i="2"/>
  <c r="C8" i="2"/>
  <c r="E7" i="2"/>
  <c r="C7" i="2"/>
  <c r="D17" i="1"/>
  <c r="D14" i="2" s="1"/>
  <c r="I13" i="1"/>
  <c r="C29" i="2" s="1"/>
  <c r="C8" i="1"/>
  <c r="C9" i="1" s="1"/>
  <c r="I10" i="1"/>
  <c r="C40" i="5" s="1"/>
  <c r="J13" i="1"/>
  <c r="D29" i="2" s="1"/>
  <c r="C17" i="1"/>
  <c r="I6" i="1"/>
  <c r="E11" i="2"/>
  <c r="E8" i="1"/>
  <c r="D7" i="11" l="1"/>
  <c r="D7" i="10"/>
  <c r="D7" i="9"/>
  <c r="D9" i="10"/>
  <c r="D10" i="9"/>
  <c r="D9" i="11"/>
  <c r="C12" i="9"/>
  <c r="C13" i="9" s="1"/>
  <c r="C11" i="11"/>
  <c r="C12" i="11" s="1"/>
  <c r="J22" i="1"/>
  <c r="C11" i="10"/>
  <c r="C12" i="10" s="1"/>
  <c r="D8" i="10"/>
  <c r="D9" i="9"/>
  <c r="D8" i="11"/>
  <c r="D6" i="11"/>
  <c r="D6" i="10"/>
  <c r="D6" i="9"/>
  <c r="C32" i="2"/>
  <c r="D37" i="5"/>
  <c r="D17" i="10"/>
  <c r="D23" i="10" s="1"/>
  <c r="D36" i="6"/>
  <c r="D17" i="11"/>
  <c r="D37" i="4"/>
  <c r="D17" i="9"/>
  <c r="D23" i="9" s="1"/>
  <c r="C30" i="5"/>
  <c r="C22" i="2"/>
  <c r="E22" i="2"/>
  <c r="C21" i="6"/>
  <c r="C22" i="5"/>
  <c r="C33" i="5" s="1"/>
  <c r="C40" i="4"/>
  <c r="C14" i="2"/>
  <c r="E8" i="5"/>
  <c r="C27" i="6"/>
  <c r="C39" i="6"/>
  <c r="C28" i="11"/>
  <c r="E11" i="4"/>
  <c r="C37" i="5"/>
  <c r="E10" i="5"/>
  <c r="C36" i="6"/>
  <c r="C17" i="10"/>
  <c r="C23" i="10" s="1"/>
  <c r="I26" i="1"/>
  <c r="C17" i="11"/>
  <c r="C11" i="4"/>
  <c r="E17" i="1"/>
  <c r="E29" i="11" s="1"/>
  <c r="D11" i="4"/>
  <c r="D7" i="2"/>
  <c r="D18" i="2" s="1"/>
  <c r="C22" i="4"/>
  <c r="C33" i="4" s="1"/>
  <c r="C45" i="4" s="1"/>
  <c r="C37" i="4"/>
  <c r="D7" i="6"/>
  <c r="D10" i="6" s="1"/>
  <c r="C17" i="9"/>
  <c r="C23" i="9" s="1"/>
  <c r="C29" i="11"/>
  <c r="C29" i="6"/>
  <c r="D29" i="11"/>
  <c r="C11" i="5"/>
  <c r="D21" i="2"/>
  <c r="C28" i="5"/>
  <c r="D21" i="6"/>
  <c r="C21" i="2"/>
  <c r="C19" i="2"/>
  <c r="C10" i="6"/>
  <c r="E10" i="6"/>
  <c r="C25" i="6"/>
  <c r="C20" i="6"/>
  <c r="C26" i="6"/>
  <c r="C28" i="6"/>
  <c r="C30" i="6"/>
  <c r="D11" i="5"/>
  <c r="C26" i="5"/>
  <c r="C21" i="5"/>
  <c r="C23" i="5" s="1"/>
  <c r="C27" i="5"/>
  <c r="C29" i="5"/>
  <c r="C31" i="5"/>
  <c r="C30" i="4"/>
  <c r="C27" i="4"/>
  <c r="C26" i="4"/>
  <c r="C29" i="4"/>
  <c r="C31" i="4"/>
  <c r="C28" i="4"/>
  <c r="C21" i="4"/>
  <c r="C20" i="2"/>
  <c r="C13" i="2"/>
  <c r="D25" i="2"/>
  <c r="D19" i="2"/>
  <c r="C18" i="2"/>
  <c r="D22" i="2"/>
  <c r="C23" i="2"/>
  <c r="D20" i="2"/>
  <c r="E21" i="2"/>
  <c r="E18" i="2"/>
  <c r="E19" i="2"/>
  <c r="E20" i="2"/>
  <c r="D30" i="2"/>
  <c r="K13" i="1"/>
  <c r="E9" i="1"/>
  <c r="D8" i="1"/>
  <c r="D9" i="1" s="1"/>
  <c r="I7" i="1"/>
  <c r="C18" i="1"/>
  <c r="D32" i="6" l="1"/>
  <c r="C32" i="6"/>
  <c r="C22" i="6"/>
  <c r="C45" i="5"/>
  <c r="C49" i="5" s="1"/>
  <c r="C23" i="4"/>
  <c r="C25" i="2"/>
  <c r="C15" i="2"/>
  <c r="D37" i="2"/>
  <c r="D41" i="2" s="1"/>
  <c r="B14" i="3" s="1"/>
  <c r="D32" i="2"/>
  <c r="D11" i="11"/>
  <c r="D12" i="11" s="1"/>
  <c r="D13" i="11" s="1"/>
  <c r="D12" i="9"/>
  <c r="D13" i="9" s="1"/>
  <c r="D14" i="9" s="1"/>
  <c r="D11" i="10"/>
  <c r="D12" i="10" s="1"/>
  <c r="D13" i="10" s="1"/>
  <c r="D38" i="5"/>
  <c r="D40" i="5" s="1"/>
  <c r="J23" i="1"/>
  <c r="D38" i="4"/>
  <c r="D40" i="4" s="1"/>
  <c r="D37" i="6"/>
  <c r="D39" i="6" s="1"/>
  <c r="E11" i="5"/>
  <c r="E12" i="5" s="1"/>
  <c r="E20" i="5" s="1"/>
  <c r="E31" i="5" s="1"/>
  <c r="C49" i="4"/>
  <c r="C30" i="11"/>
  <c r="D12" i="4"/>
  <c r="D16" i="4" s="1"/>
  <c r="D27" i="4" s="1"/>
  <c r="E11" i="6"/>
  <c r="E15" i="6" s="1"/>
  <c r="E26" i="6" s="1"/>
  <c r="D24" i="10"/>
  <c r="C28" i="9"/>
  <c r="C28" i="10"/>
  <c r="E21" i="6"/>
  <c r="E14" i="2"/>
  <c r="I11" i="1"/>
  <c r="C31" i="2"/>
  <c r="D31" i="2" s="1"/>
  <c r="C38" i="6"/>
  <c r="C40" i="6" s="1"/>
  <c r="C39" i="5"/>
  <c r="C41" i="5" s="1"/>
  <c r="C39" i="4"/>
  <c r="I25" i="1"/>
  <c r="I27" i="1" s="1"/>
  <c r="D12" i="5"/>
  <c r="D15" i="5" s="1"/>
  <c r="D26" i="5" s="1"/>
  <c r="E12" i="4"/>
  <c r="E29" i="2"/>
  <c r="E30" i="2" s="1"/>
  <c r="E32" i="2" s="1"/>
  <c r="E17" i="11"/>
  <c r="E17" i="10"/>
  <c r="E23" i="10" s="1"/>
  <c r="E24" i="10" s="1"/>
  <c r="E37" i="4"/>
  <c r="E38" i="4" s="1"/>
  <c r="E36" i="6"/>
  <c r="E37" i="6" s="1"/>
  <c r="E39" i="6" s="1"/>
  <c r="E37" i="5"/>
  <c r="E38" i="5" s="1"/>
  <c r="E17" i="9"/>
  <c r="E23" i="9" s="1"/>
  <c r="E24" i="9" s="1"/>
  <c r="E18" i="1"/>
  <c r="E12" i="2"/>
  <c r="D18" i="1"/>
  <c r="D12" i="2"/>
  <c r="D11" i="6"/>
  <c r="D24" i="9"/>
  <c r="C31" i="6"/>
  <c r="C43" i="6" s="1"/>
  <c r="C32" i="5"/>
  <c r="C44" i="5" s="1"/>
  <c r="C32" i="4"/>
  <c r="C24" i="2"/>
  <c r="C36" i="2" s="1"/>
  <c r="E20" i="11" l="1"/>
  <c r="C19" i="11"/>
  <c r="D20" i="11"/>
  <c r="E19" i="11"/>
  <c r="D19" i="11"/>
  <c r="D22" i="11" s="1"/>
  <c r="C20" i="11"/>
  <c r="E22" i="11"/>
  <c r="E32" i="6"/>
  <c r="C44" i="6"/>
  <c r="C48" i="6" s="1"/>
  <c r="C49" i="6" s="1"/>
  <c r="C33" i="6"/>
  <c r="D44" i="6"/>
  <c r="D48" i="6" s="1"/>
  <c r="C34" i="5"/>
  <c r="C44" i="4"/>
  <c r="C34" i="4"/>
  <c r="E25" i="2"/>
  <c r="C37" i="2"/>
  <c r="C41" i="2" s="1"/>
  <c r="C26" i="2"/>
  <c r="D39" i="5"/>
  <c r="D41" i="5" s="1"/>
  <c r="D39" i="4"/>
  <c r="E18" i="6"/>
  <c r="E29" i="6" s="1"/>
  <c r="D38" i="6"/>
  <c r="D40" i="6" s="1"/>
  <c r="E39" i="4"/>
  <c r="E19" i="5"/>
  <c r="E30" i="5" s="1"/>
  <c r="E15" i="5"/>
  <c r="E26" i="5" s="1"/>
  <c r="E18" i="5"/>
  <c r="E29" i="5" s="1"/>
  <c r="E22" i="5"/>
  <c r="E33" i="5" s="1"/>
  <c r="E17" i="6"/>
  <c r="E28" i="6" s="1"/>
  <c r="E16" i="6"/>
  <c r="E27" i="6" s="1"/>
  <c r="E14" i="6"/>
  <c r="E25" i="6" s="1"/>
  <c r="E16" i="5"/>
  <c r="E27" i="5" s="1"/>
  <c r="E17" i="5"/>
  <c r="E28" i="5" s="1"/>
  <c r="E19" i="6"/>
  <c r="E30" i="6" s="1"/>
  <c r="D17" i="4"/>
  <c r="D28" i="4" s="1"/>
  <c r="D22" i="4"/>
  <c r="D33" i="4" s="1"/>
  <c r="D45" i="4" s="1"/>
  <c r="D49" i="4" s="1"/>
  <c r="B15" i="3" s="1"/>
  <c r="E40" i="4"/>
  <c r="D15" i="4"/>
  <c r="D26" i="4" s="1"/>
  <c r="D17" i="5"/>
  <c r="D28" i="5" s="1"/>
  <c r="D18" i="4"/>
  <c r="D29" i="4" s="1"/>
  <c r="C48" i="4"/>
  <c r="D20" i="4"/>
  <c r="D31" i="4" s="1"/>
  <c r="D19" i="4"/>
  <c r="D30" i="4" s="1"/>
  <c r="D16" i="5"/>
  <c r="D27" i="5" s="1"/>
  <c r="D18" i="5"/>
  <c r="D29" i="5" s="1"/>
  <c r="D19" i="5"/>
  <c r="D30" i="5" s="1"/>
  <c r="D28" i="10"/>
  <c r="D22" i="5"/>
  <c r="D33" i="5" s="1"/>
  <c r="E31" i="2"/>
  <c r="C48" i="5"/>
  <c r="C50" i="5" s="1"/>
  <c r="E18" i="4"/>
  <c r="E20" i="4"/>
  <c r="E31" i="4" s="1"/>
  <c r="E15" i="4"/>
  <c r="E26" i="4" s="1"/>
  <c r="E17" i="4"/>
  <c r="E28" i="4" s="1"/>
  <c r="E16" i="4"/>
  <c r="E27" i="4" s="1"/>
  <c r="E19" i="4"/>
  <c r="E30" i="4" s="1"/>
  <c r="D28" i="9"/>
  <c r="E22" i="4"/>
  <c r="E33" i="4" s="1"/>
  <c r="E45" i="4" s="1"/>
  <c r="C47" i="6"/>
  <c r="E40" i="5"/>
  <c r="E39" i="5"/>
  <c r="E28" i="10"/>
  <c r="D20" i="5"/>
  <c r="C26" i="11"/>
  <c r="C27" i="10"/>
  <c r="C27" i="9"/>
  <c r="E27" i="9" s="1"/>
  <c r="C9" i="3" s="1"/>
  <c r="E38" i="6"/>
  <c r="E40" i="6" s="1"/>
  <c r="E23" i="2"/>
  <c r="E13" i="2"/>
  <c r="E15" i="2" s="1"/>
  <c r="D23" i="2"/>
  <c r="D24" i="2" s="1"/>
  <c r="D13" i="2"/>
  <c r="D15" i="2" s="1"/>
  <c r="D14" i="6"/>
  <c r="D18" i="6"/>
  <c r="D29" i="6" s="1"/>
  <c r="D19" i="6"/>
  <c r="D30" i="6" s="1"/>
  <c r="D16" i="6"/>
  <c r="D27" i="6" s="1"/>
  <c r="D17" i="6"/>
  <c r="D28" i="6" s="1"/>
  <c r="D15" i="6"/>
  <c r="D26" i="6" s="1"/>
  <c r="E28" i="9"/>
  <c r="E23" i="11" l="1"/>
  <c r="E28" i="11" s="1"/>
  <c r="E30" i="11" s="1"/>
  <c r="C20" i="3" s="1"/>
  <c r="C22" i="11"/>
  <c r="D23" i="11" s="1"/>
  <c r="B19" i="3"/>
  <c r="C19" i="3"/>
  <c r="B17" i="3"/>
  <c r="B18" i="3"/>
  <c r="C18" i="3"/>
  <c r="C27" i="3" s="1"/>
  <c r="E29" i="9"/>
  <c r="E41" i="5"/>
  <c r="E44" i="6"/>
  <c r="E48" i="6" s="1"/>
  <c r="E45" i="5"/>
  <c r="E49" i="5" s="1"/>
  <c r="D45" i="5"/>
  <c r="D49" i="5" s="1"/>
  <c r="E37" i="2"/>
  <c r="E41" i="2" s="1"/>
  <c r="C14" i="3" s="1"/>
  <c r="D14" i="3" s="1"/>
  <c r="D36" i="2"/>
  <c r="D40" i="2" s="1"/>
  <c r="B5" i="3" s="1"/>
  <c r="B23" i="3" s="1"/>
  <c r="D26" i="2"/>
  <c r="E31" i="6"/>
  <c r="E43" i="6" s="1"/>
  <c r="E47" i="6" s="1"/>
  <c r="C8" i="3" s="1"/>
  <c r="E49" i="4"/>
  <c r="C15" i="3" s="1"/>
  <c r="D15" i="3" s="1"/>
  <c r="E21" i="5"/>
  <c r="E23" i="5" s="1"/>
  <c r="E20" i="6"/>
  <c r="E22" i="6" s="1"/>
  <c r="D27" i="9"/>
  <c r="B9" i="3" s="1"/>
  <c r="D32" i="4"/>
  <c r="D44" i="4" s="1"/>
  <c r="D48" i="4" s="1"/>
  <c r="B6" i="3" s="1"/>
  <c r="B24" i="3" s="1"/>
  <c r="D21" i="4"/>
  <c r="D23" i="4" s="1"/>
  <c r="D19" i="3"/>
  <c r="D27" i="10"/>
  <c r="B10" i="3" s="1"/>
  <c r="B28" i="3" s="1"/>
  <c r="E27" i="10"/>
  <c r="C10" i="3" s="1"/>
  <c r="D31" i="5"/>
  <c r="D21" i="5"/>
  <c r="D23" i="5" s="1"/>
  <c r="E21" i="4"/>
  <c r="E23" i="4" s="1"/>
  <c r="E29" i="4"/>
  <c r="E32" i="4" s="1"/>
  <c r="E44" i="4" s="1"/>
  <c r="E48" i="4" s="1"/>
  <c r="C6" i="3" s="1"/>
  <c r="D25" i="6"/>
  <c r="D20" i="6"/>
  <c r="D22" i="6" s="1"/>
  <c r="E24" i="2"/>
  <c r="E36" i="2" s="1"/>
  <c r="E40" i="2" s="1"/>
  <c r="C5" i="3" s="1"/>
  <c r="E32" i="5"/>
  <c r="E44" i="5" s="1"/>
  <c r="E48" i="5" s="1"/>
  <c r="C7" i="3" s="1"/>
  <c r="D28" i="11" l="1"/>
  <c r="D30" i="11" s="1"/>
  <c r="B20" i="3" s="1"/>
  <c r="D20" i="3" s="1"/>
  <c r="D26" i="11"/>
  <c r="B11" i="3" s="1"/>
  <c r="E26" i="11"/>
  <c r="C11" i="3" s="1"/>
  <c r="C29" i="3" s="1"/>
  <c r="D29" i="10"/>
  <c r="E29" i="10"/>
  <c r="C28" i="3"/>
  <c r="D18" i="3"/>
  <c r="D29" i="9"/>
  <c r="C17" i="3"/>
  <c r="D17" i="3" s="1"/>
  <c r="E49" i="6"/>
  <c r="B16" i="3"/>
  <c r="C16" i="3"/>
  <c r="C25" i="3" s="1"/>
  <c r="E50" i="5"/>
  <c r="E33" i="6"/>
  <c r="E34" i="5"/>
  <c r="E26" i="2"/>
  <c r="D9" i="3"/>
  <c r="B27" i="3"/>
  <c r="D27" i="3" s="1"/>
  <c r="D5" i="3"/>
  <c r="C23" i="3"/>
  <c r="D23" i="3" s="1"/>
  <c r="D28" i="3"/>
  <c r="D6" i="3"/>
  <c r="C24" i="3"/>
  <c r="D24" i="3" s="1"/>
  <c r="D11" i="3"/>
  <c r="D32" i="5"/>
  <c r="D10" i="3"/>
  <c r="D31" i="6"/>
  <c r="B29" i="3" l="1"/>
  <c r="D29" i="3" s="1"/>
  <c r="C26" i="3"/>
  <c r="D16" i="3"/>
  <c r="D43" i="6"/>
  <c r="D47" i="6" s="1"/>
  <c r="D33" i="6"/>
  <c r="D44" i="5"/>
  <c r="D48" i="5" s="1"/>
  <c r="D34" i="5"/>
  <c r="B8" i="3" l="1"/>
  <c r="D8" i="3" s="1"/>
  <c r="D49" i="6"/>
  <c r="B7" i="3"/>
  <c r="D7" i="3" s="1"/>
  <c r="D50" i="5"/>
  <c r="B26" i="3"/>
  <c r="D26" i="3" s="1"/>
  <c r="B25" i="3"/>
  <c r="D25" i="3" s="1"/>
</calcChain>
</file>

<file path=xl/sharedStrings.xml><?xml version="1.0" encoding="utf-8"?>
<sst xmlns="http://schemas.openxmlformats.org/spreadsheetml/2006/main" count="459" uniqueCount="162">
  <si>
    <t>Overhead Expense</t>
  </si>
  <si>
    <t>Total Ordinary Income (Loss)</t>
  </si>
  <si>
    <t>Ordinary - Type 1</t>
  </si>
  <si>
    <t>Ordinary - Type 2</t>
  </si>
  <si>
    <t>Direct Expense - Type 1</t>
  </si>
  <si>
    <t>Direct Expense - Type 2</t>
  </si>
  <si>
    <t>Total Capital Gain (Loss)</t>
  </si>
  <si>
    <t>Ordinary - Charges to Corp. Partner</t>
  </si>
  <si>
    <t>Expense - Charges from Partnership</t>
  </si>
  <si>
    <t>Gross Receipts - Ordinary</t>
  </si>
  <si>
    <t>Capital Gain (Loss)</t>
  </si>
  <si>
    <t>State A</t>
  </si>
  <si>
    <t>State B</t>
  </si>
  <si>
    <t>Total</t>
  </si>
  <si>
    <t>Net Capital Gain (Loss)</t>
  </si>
  <si>
    <t xml:space="preserve">State B </t>
  </si>
  <si>
    <t>Amount</t>
  </si>
  <si>
    <t>Ordinary Receipts - Type 1</t>
  </si>
  <si>
    <t>Ordinary Receipts - Type 2</t>
  </si>
  <si>
    <t>Receipts Factor</t>
  </si>
  <si>
    <t>Specific Assignment of Partnership Items</t>
  </si>
  <si>
    <t>Corporate Partner's Distributive Share</t>
  </si>
  <si>
    <t>%</t>
  </si>
  <si>
    <t>Total Partnership Net Income</t>
  </si>
  <si>
    <t>Corporate Ordinary Net Income (Apportioned)</t>
  </si>
  <si>
    <t>Corporate Capital Gain (Loss) (Apportioned)</t>
  </si>
  <si>
    <t>Total Corporate Receipts</t>
  </si>
  <si>
    <t>Net Ordinary Income (Loss)</t>
  </si>
  <si>
    <t xml:space="preserve">Total Ordinary Income (Loss) </t>
  </si>
  <si>
    <t xml:space="preserve">Apportioned Corporate Income </t>
  </si>
  <si>
    <t>Total Corporate Income</t>
  </si>
  <si>
    <t>Overhead Expense (Assigned by Ordinary Receipts)</t>
  </si>
  <si>
    <t>Separate Apportionment (1)</t>
  </si>
  <si>
    <t>Partnership Receipts Factor</t>
  </si>
  <si>
    <t>Proceeds from Capital Asset Sale</t>
  </si>
  <si>
    <t>Factors</t>
  </si>
  <si>
    <t>Separate Apportionment (2)</t>
  </si>
  <si>
    <t>Separate Apportionment (3)</t>
  </si>
  <si>
    <t>Corporate Receipts</t>
  </si>
  <si>
    <t>Combined Corporate Income (Loss)</t>
  </si>
  <si>
    <t xml:space="preserve">Net Combined Ordinary Income (Loss) </t>
  </si>
  <si>
    <t xml:space="preserve">Net Combined Capital Income (Loss) </t>
  </si>
  <si>
    <t>Partnership Receipts (by Type)</t>
  </si>
  <si>
    <t>Net Combined Capital Gain (Loss)</t>
  </si>
  <si>
    <t>Ordinary Income (Loss)</t>
  </si>
  <si>
    <t>Blended Apportionment (1)</t>
  </si>
  <si>
    <t>Blended Apportionment (2)</t>
  </si>
  <si>
    <t>Blended Apportionment (3)</t>
  </si>
  <si>
    <t>Specific Assignment</t>
  </si>
  <si>
    <t xml:space="preserve">Total </t>
  </si>
  <si>
    <t>Corp. Combined Ordinary Net Income (Loss)</t>
  </si>
  <si>
    <t>Partnership Items and Factors [1]</t>
  </si>
  <si>
    <t>Coporate Partner's Income by State</t>
  </si>
  <si>
    <t>Capital Sale Proceeds - Partnership Asset</t>
  </si>
  <si>
    <t>Capital Sale Proceeds - Corp Asset</t>
  </si>
  <si>
    <t>Capital Basis Deduction - Corp Asset</t>
  </si>
  <si>
    <t>Comparison - All Methods - Broken Down by Ordinary and Capital Gain (Loss)</t>
  </si>
  <si>
    <t>Workbook Intro</t>
  </si>
  <si>
    <t>Corporate Partner's Distributive Share of Partnership Items</t>
  </si>
  <si>
    <t xml:space="preserve">Corporation's Own Apportioned Income </t>
  </si>
  <si>
    <t xml:space="preserve">Partnership Items: </t>
  </si>
  <si>
    <t xml:space="preserve">Corporate Partner's Own Income:   </t>
  </si>
  <si>
    <t>Total Receipts Including Capital Sale Proceeds</t>
  </si>
  <si>
    <r>
      <t>Gross Receipts by Type</t>
    </r>
    <r>
      <rPr>
        <sz val="11"/>
        <color theme="1"/>
        <rFont val="Aptos Narrow"/>
        <family val="2"/>
        <scheme val="minor"/>
      </rPr>
      <t xml:space="preserve"> -</t>
    </r>
  </si>
  <si>
    <t>Ordinary - Charges to Corp. Partner [2]</t>
  </si>
  <si>
    <t>Net Partnership Capital Gain (Loss)</t>
  </si>
  <si>
    <t>Corporation's Ordinary Receipts Including Capital Sale</t>
  </si>
  <si>
    <t>Total Net Corporate Distributive Share</t>
  </si>
  <si>
    <t>Assumptions for this Method</t>
  </si>
  <si>
    <t>Corp. Partner's Share</t>
  </si>
  <si>
    <t>Absolute Value of Partnership Items</t>
  </si>
  <si>
    <t>Share of Partnership Factors to Include</t>
  </si>
  <si>
    <t>State Factors</t>
  </si>
  <si>
    <t>Total Income of Corp</t>
  </si>
  <si>
    <t>Blended Apportionment (1) - Combining a Share of Partnership Factors with Corp. Partner Factors</t>
  </si>
  <si>
    <t>Blended Apportionment (2) - Combining a Share of Partnership Factors with Corp. Partner Factors</t>
  </si>
  <si>
    <t>Blended Apportionment (3) - Combining a Share of Partnership Factors with Corp. Partner Factors</t>
  </si>
  <si>
    <t>--Ordinary income (and expense) from two distinct activities.</t>
  </si>
  <si>
    <t>--Capital gain (loss) from the sale of an asset.</t>
  </si>
  <si>
    <t xml:space="preserve">Has two types of items that are treated differently for general tax purposes: </t>
  </si>
  <si>
    <t>Also has two types of income that are treated differently for general tax purposes:</t>
  </si>
  <si>
    <t>--Ordinary income (and expense).</t>
  </si>
  <si>
    <t>The user can vary data inputs as follows (see Data sheet and yellow-highlighted cells):</t>
  </si>
  <si>
    <t>--The amounts of partnership and corporate items.</t>
  </si>
  <si>
    <t>--The share of partnership items allocated to the Corporate Partner.</t>
  </si>
  <si>
    <t xml:space="preserve">Receipts related to these items are sourced to States A and B as described. </t>
  </si>
  <si>
    <t xml:space="preserve">These items and related receipts are assigned/sourced to States A and B as described. </t>
  </si>
  <si>
    <t>--The assignment/sourcing of partnership items and receipts to States A and B.</t>
  </si>
  <si>
    <t>--The sourcing of corporate receipts to States A and B.</t>
  </si>
  <si>
    <r>
      <rPr>
        <u/>
        <sz val="11"/>
        <color theme="1"/>
        <rFont val="Aptos Narrow"/>
        <family val="2"/>
        <scheme val="minor"/>
      </rPr>
      <t>Separate Corporate Income and Receipts</t>
    </r>
    <r>
      <rPr>
        <sz val="11"/>
        <color theme="1"/>
        <rFont val="Aptos Narrow"/>
        <family val="2"/>
        <scheme val="minor"/>
      </rPr>
      <t xml:space="preserve"> -</t>
    </r>
  </si>
  <si>
    <t>Share of Item</t>
  </si>
  <si>
    <t xml:space="preserve">[1] For ease, assume that for purposes of this exercise partnerships receipts are assigned as they would also be </t>
  </si>
  <si>
    <t>sourced for sales factor purposes and expenses are assigned based on general federal rules of assignment.</t>
  </si>
  <si>
    <t>(Note: This assignment of expenses by state is done in order to apply the Assignment Method.)</t>
  </si>
  <si>
    <t>[2] Assume these are charges to the corporate partner  are treated as a transaction between unrelated entities.</t>
  </si>
  <si>
    <t>Total Corporate Net Income</t>
  </si>
  <si>
    <t>Corporation's Ordinary Receipts</t>
  </si>
  <si>
    <t xml:space="preserve">This workbook provides a simple demonstration of the application of different methods of apportionment to a partnership with a corporate partner. The different methods are also varied in some respects, but this workbook does not provide an exhaustive demonstration of all possible variations.   </t>
  </si>
  <si>
    <r>
      <rPr>
        <b/>
        <u/>
        <sz val="11"/>
        <color theme="1"/>
        <rFont val="Aptos Narrow"/>
        <family val="2"/>
        <scheme val="minor"/>
      </rPr>
      <t>Partnership</t>
    </r>
    <r>
      <rPr>
        <b/>
        <sz val="11"/>
        <color theme="1"/>
        <rFont val="Aptos Narrow"/>
        <family val="2"/>
        <scheme val="minor"/>
      </rPr>
      <t xml:space="preserve">: </t>
    </r>
  </si>
  <si>
    <r>
      <rPr>
        <b/>
        <u/>
        <sz val="11"/>
        <color theme="1"/>
        <rFont val="Aptos Narrow"/>
        <family val="2"/>
        <scheme val="minor"/>
      </rPr>
      <t>Corporate Partner</t>
    </r>
    <r>
      <rPr>
        <b/>
        <sz val="11"/>
        <color theme="1"/>
        <rFont val="Aptos Narrow"/>
        <family val="2"/>
        <scheme val="minor"/>
      </rPr>
      <t>:</t>
    </r>
  </si>
  <si>
    <r>
      <rPr>
        <b/>
        <u/>
        <sz val="11"/>
        <color theme="1"/>
        <rFont val="Aptos Narrow"/>
        <family val="2"/>
        <scheme val="minor"/>
      </rPr>
      <t>User Variation of Data</t>
    </r>
    <r>
      <rPr>
        <b/>
        <sz val="11"/>
        <color theme="1"/>
        <rFont val="Aptos Narrow"/>
        <family val="2"/>
        <scheme val="minor"/>
      </rPr>
      <t>:</t>
    </r>
  </si>
  <si>
    <t>Assume all income is apportionable based on the corporation's receipts factor which would include the corporation's ordinary receipts and proceeds of from the sale of the capital asset.</t>
  </si>
  <si>
    <r>
      <rPr>
        <b/>
        <u/>
        <sz val="11"/>
        <color theme="1"/>
        <rFont val="Aptos Narrow"/>
        <family val="2"/>
        <scheme val="minor"/>
      </rPr>
      <t>Partnership Items</t>
    </r>
    <r>
      <rPr>
        <b/>
        <sz val="11"/>
        <color theme="1"/>
        <rFont val="Aptos Narrow"/>
        <family val="2"/>
        <scheme val="minor"/>
      </rPr>
      <t>:</t>
    </r>
  </si>
  <si>
    <r>
      <rPr>
        <b/>
        <u/>
        <sz val="11"/>
        <color theme="1"/>
        <rFont val="Aptos Narrow"/>
        <family val="2"/>
        <scheme val="minor"/>
      </rPr>
      <t>Corporate Partner Income</t>
    </r>
    <r>
      <rPr>
        <b/>
        <sz val="11"/>
        <color theme="1"/>
        <rFont val="Aptos Narrow"/>
        <family val="2"/>
        <scheme val="minor"/>
      </rPr>
      <t xml:space="preserve">: </t>
    </r>
  </si>
  <si>
    <t>Sourcing Partnership Items by Specific Assignment</t>
  </si>
  <si>
    <t>Separate Apportionment (1) - Partnership Items &amp; Corporate Partner's Own Income Separately</t>
  </si>
  <si>
    <t>Separate Apportionment (2) - Partnership Items &amp; Corporate Partner's Own Income Separately</t>
  </si>
  <si>
    <t>Separate Apportionment (3) - Partnership Items &amp; Corporate Partner's Own Income Separately</t>
  </si>
  <si>
    <r>
      <t>Expense Type</t>
    </r>
    <r>
      <rPr>
        <sz val="11"/>
        <color theme="1"/>
        <rFont val="Aptos Narrow"/>
        <family val="2"/>
        <scheme val="minor"/>
      </rPr>
      <t xml:space="preserve"> - [3]</t>
    </r>
  </si>
  <si>
    <t>[3] When varying the expense data--make sure to use negative numbers.</t>
  </si>
  <si>
    <t>Corp. Combined Net Capital Gain (Loss)[4]</t>
  </si>
  <si>
    <t>[4] Assume that the gain/loss of partnership and corporate partner may be offset.</t>
  </si>
  <si>
    <t>--Specific Assignment -</t>
  </si>
  <si>
    <t>This method uses federal-style sourcing of partnership items which, for purposes of this simple example, is simply used to show how those rules might be applied--but not to suggest this is a workable approach.</t>
  </si>
  <si>
    <t>--Separate Apportionment -</t>
  </si>
  <si>
    <t>--Blended Apportionment -</t>
  </si>
  <si>
    <t>GENERAL DATA  for Partnership and Corporate Partner (Make changes only to yellow highlighted items.)</t>
  </si>
  <si>
    <t>Total Ordinary Receipts (Types 1, 2 , &amp; Charges)</t>
  </si>
  <si>
    <t>Overhead Expense (Assigned per Ordinary Receipts)</t>
  </si>
  <si>
    <t>Capital Basis Deduction - Partnership Asset Sold</t>
  </si>
  <si>
    <t>Total Net Capital Gain (Loss)</t>
  </si>
  <si>
    <t xml:space="preserve"> Net Capital Gain (Loss)</t>
  </si>
  <si>
    <t>Ordinary Net Income (Loss)</t>
  </si>
  <si>
    <t>Ordinary Net Income</t>
  </si>
  <si>
    <t>Total Ordinary Expense (Types 1, 2, and Overhead)</t>
  </si>
  <si>
    <r>
      <t>Corporate Partner - Income,  Factor</t>
    </r>
    <r>
      <rPr>
        <sz val="11"/>
        <color theme="1"/>
        <rFont val="Aptos Narrow"/>
        <family val="2"/>
        <scheme val="minor"/>
      </rPr>
      <t>s</t>
    </r>
    <r>
      <rPr>
        <b/>
        <sz val="11"/>
        <color theme="1"/>
        <rFont val="Aptos Narrow"/>
        <family val="2"/>
        <scheme val="minor"/>
      </rPr>
      <t xml:space="preserve"> &amp; Distributive Share</t>
    </r>
  </si>
  <si>
    <t>General Corporate Expenses</t>
  </si>
  <si>
    <t>Total Corporate Income (Apportioned)</t>
  </si>
  <si>
    <t xml:space="preserve">Total Corporate Net Income </t>
  </si>
  <si>
    <t xml:space="preserve">Total Net Ordinary Income (Loss) </t>
  </si>
  <si>
    <t>Total Apportioned Partnership Net Income</t>
  </si>
  <si>
    <t>Share of Partnership Receipts (by Type)</t>
  </si>
  <si>
    <t>Total Blended Factors</t>
  </si>
  <si>
    <t>State Receipts Factor</t>
  </si>
  <si>
    <t xml:space="preserve">This method applies apportionment to the partnership and the corporate partner separately. Three variations of this method (eliminating charges to Corporate Partner and also proceeds from the capital asset sale) from the formula--to show that these variations can be made to work. </t>
  </si>
  <si>
    <t xml:space="preserve">This method applies blended apportionment using the absolute value of distributive share of all partnership items to avoid the computational issues that special allocations may cause (where negative numbers are divided by positive numbers, or vise versa). The same variations (as in the separate apportionment method) are also included in this method.   </t>
  </si>
  <si>
    <r>
      <rPr>
        <u/>
        <sz val="11"/>
        <color theme="1"/>
        <rFont val="Aptos Narrow"/>
        <family val="2"/>
        <scheme val="minor"/>
      </rPr>
      <t>Corporate Partner's Distributive Share of Partnership Items</t>
    </r>
    <r>
      <rPr>
        <sz val="11"/>
        <color theme="1"/>
        <rFont val="Aptos Narrow"/>
        <family val="2"/>
        <scheme val="minor"/>
      </rPr>
      <t xml:space="preserve"> -</t>
    </r>
  </si>
  <si>
    <t>Ordinary - Charges to Corporate Partner</t>
  </si>
  <si>
    <t>Assume that partnership items are sourced using specific rules of assignment (based on the types of receipts and related expenses) similar to federal sourcing rules but also consistent with state receipts factor sourcing and that any overhead expenses are allocated based on the source of the two types of receipts. This sourcing would be retained as part of the character of the items allocated to Corporate Partner.</t>
  </si>
  <si>
    <t>Assume all of Corporate Partner's own separate income is apportionable -- including both ordinary income (expense) and capital gain (loss). Also assume that the proceeds of the capital asset sale would also go into the corporation's receipts factor along with other corporate receipts.</t>
  </si>
  <si>
    <t>Assume that all partnership items are apportionable based on the partnership receipts factor including the partnership's ordinary receipts, charges to Corporate Partner, and proceeds from the sale of the capital asset.</t>
  </si>
  <si>
    <t>Charges to Corporate Partner</t>
  </si>
  <si>
    <t>Total Distributive Share of Corporate Partner</t>
  </si>
  <si>
    <t>Total Distributive Share of Corporate Partner (Absolute Value)</t>
  </si>
  <si>
    <t>Charges to Corporate Partner Partner (Less Its Share)</t>
  </si>
  <si>
    <t>Total Receipts Factor Receipts</t>
  </si>
  <si>
    <t>Partnership Items (Apportioned)</t>
  </si>
  <si>
    <t xml:space="preserve">Partnership Items (Ordinary Income Apportioned and Capital Gain/Loss Allocated) </t>
  </si>
  <si>
    <t xml:space="preserve">Assume that the partnership's ordinary income is apportionable based on the partnership receipts factor which would include the partnership's ordinary receipts but exclude the Corporate Partner's distributive share of the charges to the Corporate Partner as well as receipts from the partnership's asset sale. The net gain (loss) from the partnership's asset sale will be allocated rather than apportioned. </t>
  </si>
  <si>
    <t>Assume that all partnership items are apportionable based on the partnership receipts factor which would include the partnership's ordinary receipts and proceeds from the sale of the capital asset but would exclude Corporate Partner's distributive share of the partnership's charges to the Corporate Partner.</t>
  </si>
  <si>
    <t>Capital Sale Proceeds</t>
  </si>
  <si>
    <t>Blended Receipts Factor - Using Corporate Partner's Share</t>
  </si>
  <si>
    <t>Charges to Corporate Partner (Less Its Distributive Share)</t>
  </si>
  <si>
    <t xml:space="preserve">Combined Corporate Income (Loss) </t>
  </si>
  <si>
    <t>Calculation of Share of Partnership Factors to Include</t>
  </si>
  <si>
    <t>Assumptions:  All partnership income and corporate income is  apportionable and the blended receipts factor will include ordinary receipts and proceeds of the capital asset sales--but will exclude the Corporate Partner's distributive share of partnership charges to that partner. To compute the partnership factors to be included in the blended apportionment factor, first, Corporate Partner's share of those factors is separately computed using the ratio of the partner's distributive share of all partnership items (excluding charges to the Corporate Partner) converted to absolute value divided by the total partnership items converted to absolute value. That share is then used to determine the amount of partnership receipts to include in Corporate Partner's factor--along with its own receipts.</t>
  </si>
  <si>
    <t>Assumptions:  All partnership and corporate income is apportionable and the blended receipts factor will include ordinary receipts, partnership charges to the Corproate Partner, and proceeds of the capital asset sales. To compute the partnership factors to be included in the blended apportionment factor, first, Corporate Partner's share of those factors is separately computed using the ratio of the partner's distributive share of all partnership items converted to  absolute value divided by the total partnership items converted to absolute value. That share is then used to determine the amount of partnership receipts to include in Corporate Partner's factor--along with its own receipts.</t>
  </si>
  <si>
    <t>Assumptions:  Assumptions:  All corporate income is  apportionable but the partnership's capital gain (loss) is nonapportionable (and will be sourced based on rules of assignment). The blended receipts factor will include ordinary receipts and will exclude proceeds of both capital asset sales and the Corporate Partner's distributive share of partnership charges to that partner. To compute the partnership factors to be included in the blended apportionment factor, first, Corporate Partner's share of those factors is separately computed using the ratio of the partner's distributive share of all partnership items (excluding charges to the Corporate Partner) converted to absolute value divided by the total partnership items converted to absolute value. That share is then used to determine the amount of partnership receipts to include in Corporate Partner's factor--along with its own receipts.</t>
  </si>
  <si>
    <t>Corporate Capital Gain (Loss) - Apportioned</t>
  </si>
  <si>
    <t>Partnership Capital Gain (Loss) - Sourced based on Assignment</t>
  </si>
  <si>
    <t>Example</t>
  </si>
  <si>
    <t>Sourcing Methods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</si>
</sst>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2" x14ac:knownFonts="1">
    <font>
      <sz val="11"/>
      <color theme="1"/>
      <name val="Aptos Narrow"/>
      <family val="2"/>
      <scheme val="minor"/>
    </font>
    <font>
      <sz val="11"/>
      <color theme="1"/>
      <name val="Aptos Narrow"/>
      <family val="2"/>
      <scheme val="minor"/>
    </font>
    <font>
      <b/>
      <sz val="11"/>
      <color theme="1"/>
      <name val="Aptos Narrow"/>
      <family val="2"/>
      <scheme val="minor"/>
    </font>
    <font>
      <b/>
      <sz val="16"/>
      <color theme="1"/>
      <name val="Aptos Narrow"/>
      <family val="2"/>
      <scheme val="minor"/>
    </font>
    <font>
      <u/>
      <sz val="11"/>
      <color theme="1"/>
      <name val="Aptos Narrow"/>
      <family val="2"/>
      <scheme val="minor"/>
    </font>
    <font>
      <b/>
      <strike/>
      <sz val="11"/>
      <color theme="1"/>
      <name val="Aptos Narrow"/>
      <family val="2"/>
      <scheme val="minor"/>
    </font>
    <font>
      <sz val="11"/>
      <color theme="0"/>
      <name val="Aptos Narrow"/>
      <family val="2"/>
      <scheme val="minor"/>
    </font>
    <font>
      <b/>
      <u/>
      <sz val="11"/>
      <color theme="1"/>
      <name val="Aptos Narrow"/>
      <family val="2"/>
      <scheme val="minor"/>
    </font>
    <font>
      <b/>
      <sz val="12"/>
      <color theme="1"/>
      <name val="Aptos Narrow"/>
      <family val="2"/>
      <scheme val="minor"/>
    </font>
    <font>
      <sz val="12"/>
      <color theme="1"/>
      <name val="Aptos Narrow"/>
      <family val="2"/>
      <scheme val="minor"/>
    </font>
    <font>
      <b/>
      <sz val="16"/>
      <color theme="6" tint="-0.249977111117893"/>
      <name val="Aptos Narrow"/>
      <family val="2"/>
      <scheme val="minor"/>
    </font>
    <font>
      <b/>
      <sz val="12"/>
      <color theme="0"/>
      <name val="Aptos Narrow"/>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6" tint="-0.249977111117893"/>
        <bgColor indexed="64"/>
      </patternFill>
    </fill>
  </fills>
  <borders count="2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28">
    <xf numFmtId="0" fontId="0" fillId="0" borderId="0" xfId="0"/>
    <xf numFmtId="0" fontId="3" fillId="0" borderId="0" xfId="0" applyFont="1"/>
    <xf numFmtId="0" fontId="2" fillId="0" borderId="1" xfId="0" applyFont="1" applyBorder="1"/>
    <xf numFmtId="0" fontId="0" fillId="0" borderId="0" xfId="0" applyAlignment="1">
      <alignment horizontal="left" indent="1"/>
    </xf>
    <xf numFmtId="0" fontId="0" fillId="0" borderId="0" xfId="0" applyAlignment="1">
      <alignment horizontal="right" indent="1"/>
    </xf>
    <xf numFmtId="0" fontId="0" fillId="0" borderId="0" xfId="0" applyAlignment="1">
      <alignment horizontal="right"/>
    </xf>
    <xf numFmtId="0" fontId="0" fillId="0" borderId="0" xfId="0" applyAlignment="1">
      <alignment horizontal="left" indent="2"/>
    </xf>
    <xf numFmtId="0" fontId="0" fillId="0" borderId="0" xfId="0" applyAlignment="1">
      <alignment horizontal="center"/>
    </xf>
    <xf numFmtId="0" fontId="2" fillId="0" borderId="1" xfId="0" applyFont="1" applyBorder="1" applyAlignment="1">
      <alignment horizontal="center"/>
    </xf>
    <xf numFmtId="44" fontId="0" fillId="0" borderId="0" xfId="1" applyFont="1"/>
    <xf numFmtId="164" fontId="0" fillId="0" borderId="0" xfId="1" applyNumberFormat="1" applyFont="1"/>
    <xf numFmtId="164" fontId="0" fillId="2" borderId="0" xfId="1" applyNumberFormat="1" applyFont="1" applyFill="1"/>
    <xf numFmtId="164" fontId="0" fillId="2" borderId="1" xfId="1" applyNumberFormat="1" applyFont="1" applyFill="1" applyBorder="1"/>
    <xf numFmtId="164" fontId="0" fillId="0" borderId="1" xfId="1" applyNumberFormat="1" applyFont="1" applyBorder="1"/>
    <xf numFmtId="164" fontId="0" fillId="2" borderId="2" xfId="1" applyNumberFormat="1" applyFont="1" applyFill="1" applyBorder="1"/>
    <xf numFmtId="164" fontId="0" fillId="2" borderId="3" xfId="1" applyNumberFormat="1" applyFont="1" applyFill="1" applyBorder="1"/>
    <xf numFmtId="164" fontId="0" fillId="0" borderId="0" xfId="1" applyNumberFormat="1" applyFont="1" applyFill="1"/>
    <xf numFmtId="164" fontId="0" fillId="2" borderId="0" xfId="1" applyNumberFormat="1" applyFont="1" applyFill="1" applyBorder="1"/>
    <xf numFmtId="164" fontId="0" fillId="2" borderId="0" xfId="1" applyNumberFormat="1" applyFont="1" applyFill="1" applyAlignment="1">
      <alignment horizontal="center"/>
    </xf>
    <xf numFmtId="164" fontId="0" fillId="0" borderId="0" xfId="0" applyNumberFormat="1"/>
    <xf numFmtId="164" fontId="0" fillId="2" borderId="0" xfId="0" applyNumberFormat="1" applyFill="1"/>
    <xf numFmtId="164" fontId="0" fillId="2" borderId="2" xfId="0" applyNumberFormat="1" applyFill="1" applyBorder="1"/>
    <xf numFmtId="9" fontId="0" fillId="2" borderId="0" xfId="2" applyFont="1" applyFill="1"/>
    <xf numFmtId="0" fontId="2" fillId="0" borderId="0" xfId="0" applyFont="1" applyAlignment="1">
      <alignment horizontal="center"/>
    </xf>
    <xf numFmtId="164" fontId="0" fillId="0" borderId="0" xfId="1" applyNumberFormat="1" applyFont="1" applyFill="1" applyBorder="1"/>
    <xf numFmtId="9" fontId="0" fillId="2" borderId="0" xfId="0" applyNumberFormat="1" applyFill="1"/>
    <xf numFmtId="0" fontId="0" fillId="2" borderId="0" xfId="0" applyFill="1" applyAlignment="1">
      <alignment horizontal="right"/>
    </xf>
    <xf numFmtId="0" fontId="4" fillId="0" borderId="0" xfId="0" applyFont="1"/>
    <xf numFmtId="0" fontId="4" fillId="0" borderId="0" xfId="0" applyFont="1" applyAlignment="1">
      <alignment horizontal="left"/>
    </xf>
    <xf numFmtId="164" fontId="0" fillId="2" borderId="1" xfId="0" applyNumberFormat="1" applyFill="1" applyBorder="1"/>
    <xf numFmtId="0" fontId="0" fillId="2" borderId="0" xfId="0" applyFill="1"/>
    <xf numFmtId="164" fontId="2" fillId="0" borderId="1" xfId="1" applyNumberFormat="1" applyFont="1" applyBorder="1" applyAlignment="1">
      <alignment horizontal="center"/>
    </xf>
    <xf numFmtId="0" fontId="0" fillId="0" borderId="0" xfId="0" applyAlignment="1">
      <alignment horizontal="left" indent="4"/>
    </xf>
    <xf numFmtId="164" fontId="2" fillId="0" borderId="0" xfId="1" applyNumberFormat="1" applyFont="1" applyFill="1" applyBorder="1" applyAlignment="1">
      <alignment horizontal="center"/>
    </xf>
    <xf numFmtId="9" fontId="0" fillId="0" borderId="0" xfId="0" applyNumberFormat="1"/>
    <xf numFmtId="9" fontId="0" fillId="0" borderId="0" xfId="2" applyFont="1" applyFill="1" applyBorder="1"/>
    <xf numFmtId="9" fontId="5" fillId="0" borderId="1" xfId="2" applyFont="1" applyBorder="1" applyAlignment="1">
      <alignment horizontal="center"/>
    </xf>
    <xf numFmtId="164" fontId="1" fillId="2" borderId="0" xfId="1" applyNumberFormat="1" applyFont="1" applyFill="1" applyBorder="1" applyAlignment="1">
      <alignment horizontal="center"/>
    </xf>
    <xf numFmtId="164" fontId="1" fillId="2" borderId="0" xfId="1" applyNumberFormat="1" applyFont="1" applyFill="1" applyBorder="1"/>
    <xf numFmtId="164" fontId="1" fillId="2" borderId="2" xfId="1" applyNumberFormat="1" applyFont="1" applyFill="1" applyBorder="1" applyAlignment="1">
      <alignment horizontal="center"/>
    </xf>
    <xf numFmtId="164" fontId="0" fillId="3" borderId="1" xfId="1" applyNumberFormat="1" applyFont="1" applyFill="1" applyBorder="1"/>
    <xf numFmtId="164" fontId="0" fillId="3" borderId="0" xfId="1" applyNumberFormat="1" applyFont="1" applyFill="1"/>
    <xf numFmtId="0" fontId="0" fillId="0" borderId="0" xfId="0" applyAlignment="1">
      <alignment wrapText="1"/>
    </xf>
    <xf numFmtId="9" fontId="0" fillId="3" borderId="0" xfId="2" applyFont="1" applyFill="1" applyAlignment="1">
      <alignment horizontal="center"/>
    </xf>
    <xf numFmtId="0" fontId="0" fillId="0" borderId="0" xfId="0" applyAlignment="1">
      <alignment vertical="center" wrapText="1"/>
    </xf>
    <xf numFmtId="0" fontId="7" fillId="0" borderId="0" xfId="0" applyFont="1"/>
    <xf numFmtId="0" fontId="7" fillId="0" borderId="0" xfId="0" applyFont="1" applyAlignment="1">
      <alignment horizontal="left"/>
    </xf>
    <xf numFmtId="0" fontId="0" fillId="4" borderId="0" xfId="0" applyFill="1"/>
    <xf numFmtId="0" fontId="2" fillId="4" borderId="0" xfId="0" applyFont="1" applyFill="1" applyAlignment="1">
      <alignment horizontal="center"/>
    </xf>
    <xf numFmtId="164" fontId="0" fillId="4" borderId="0" xfId="1" applyNumberFormat="1" applyFont="1" applyFill="1"/>
    <xf numFmtId="164" fontId="0" fillId="4" borderId="0" xfId="1" applyNumberFormat="1" applyFont="1" applyFill="1" applyBorder="1"/>
    <xf numFmtId="164" fontId="0" fillId="4" borderId="0" xfId="1" applyNumberFormat="1" applyFont="1" applyFill="1" applyAlignment="1">
      <alignment horizontal="center"/>
    </xf>
    <xf numFmtId="164" fontId="0" fillId="2" borderId="4" xfId="1" applyNumberFormat="1" applyFont="1" applyFill="1" applyBorder="1"/>
    <xf numFmtId="164" fontId="0" fillId="3" borderId="0" xfId="1" applyNumberFormat="1" applyFont="1" applyFill="1" applyBorder="1"/>
    <xf numFmtId="164" fontId="0" fillId="2" borderId="8" xfId="1" applyNumberFormat="1" applyFont="1" applyFill="1" applyBorder="1"/>
    <xf numFmtId="164" fontId="0" fillId="2" borderId="9" xfId="1" applyNumberFormat="1" applyFont="1" applyFill="1" applyBorder="1"/>
    <xf numFmtId="164" fontId="0" fillId="2" borderId="10" xfId="1" applyNumberFormat="1" applyFont="1" applyFill="1" applyBorder="1"/>
    <xf numFmtId="164" fontId="0" fillId="2" borderId="4" xfId="0" applyNumberFormat="1" applyFill="1" applyBorder="1"/>
    <xf numFmtId="0" fontId="2" fillId="0" borderId="0" xfId="0" applyFont="1"/>
    <xf numFmtId="0" fontId="2" fillId="0" borderId="1" xfId="0" applyFont="1" applyBorder="1" applyAlignment="1">
      <alignment horizontal="center" wrapText="1"/>
    </xf>
    <xf numFmtId="164" fontId="0" fillId="2" borderId="0" xfId="1" applyNumberFormat="1" applyFont="1" applyFill="1" applyAlignment="1">
      <alignment wrapText="1"/>
    </xf>
    <xf numFmtId="164" fontId="0" fillId="2" borderId="1" xfId="1" applyNumberFormat="1" applyFont="1" applyFill="1" applyBorder="1" applyAlignment="1">
      <alignment wrapText="1"/>
    </xf>
    <xf numFmtId="164" fontId="0" fillId="2" borderId="3" xfId="1" applyNumberFormat="1" applyFont="1" applyFill="1" applyBorder="1" applyAlignment="1">
      <alignment horizontal="center"/>
    </xf>
    <xf numFmtId="164" fontId="0" fillId="0" borderId="0" xfId="1" applyNumberFormat="1" applyFont="1" applyFill="1" applyBorder="1" applyAlignment="1">
      <alignment horizontal="center"/>
    </xf>
    <xf numFmtId="9" fontId="0" fillId="2" borderId="1" xfId="2" applyFont="1" applyFill="1" applyBorder="1"/>
    <xf numFmtId="0" fontId="9" fillId="0" borderId="0" xfId="0" applyFont="1" applyAlignment="1">
      <alignment vertical="center" wrapText="1"/>
    </xf>
    <xf numFmtId="0" fontId="0" fillId="0" borderId="0" xfId="0" quotePrefix="1" applyAlignment="1">
      <alignment horizontal="left" indent="2"/>
    </xf>
    <xf numFmtId="0" fontId="0" fillId="0" borderId="0" xfId="0" quotePrefix="1" applyAlignment="1">
      <alignment horizontal="left" indent="1"/>
    </xf>
    <xf numFmtId="164" fontId="0" fillId="5" borderId="0" xfId="1" applyNumberFormat="1" applyFont="1" applyFill="1" applyAlignment="1">
      <alignment horizontal="center"/>
    </xf>
    <xf numFmtId="164" fontId="0" fillId="5" borderId="0" xfId="1" applyNumberFormat="1" applyFont="1" applyFill="1"/>
    <xf numFmtId="164" fontId="0" fillId="5" borderId="0" xfId="1" applyNumberFormat="1" applyFont="1" applyFill="1" applyBorder="1"/>
    <xf numFmtId="0" fontId="2" fillId="0" borderId="1" xfId="0" applyFont="1" applyBorder="1" applyAlignment="1">
      <alignment wrapText="1"/>
    </xf>
    <xf numFmtId="0" fontId="2" fillId="0" borderId="0" xfId="0" applyFont="1" applyAlignment="1">
      <alignment horizontal="left"/>
    </xf>
    <xf numFmtId="0" fontId="10" fillId="0" borderId="0" xfId="0" applyFont="1"/>
    <xf numFmtId="0" fontId="8" fillId="0" borderId="1" xfId="0" applyFont="1" applyBorder="1"/>
    <xf numFmtId="0" fontId="8" fillId="0" borderId="1" xfId="0" applyFont="1" applyBorder="1" applyAlignment="1">
      <alignment horizontal="center"/>
    </xf>
    <xf numFmtId="0" fontId="2" fillId="0" borderId="1" xfId="0" applyFont="1" applyBorder="1" applyAlignment="1">
      <alignment horizontal="left" indent="1"/>
    </xf>
    <xf numFmtId="164" fontId="0" fillId="2" borderId="12" xfId="1" applyNumberFormat="1" applyFont="1" applyFill="1" applyBorder="1"/>
    <xf numFmtId="164" fontId="0" fillId="2" borderId="13" xfId="0" applyNumberFormat="1" applyFill="1" applyBorder="1"/>
    <xf numFmtId="164" fontId="0" fillId="2" borderId="14" xfId="1" applyNumberFormat="1" applyFont="1" applyFill="1" applyBorder="1"/>
    <xf numFmtId="164" fontId="0" fillId="2" borderId="15" xfId="0" applyNumberFormat="1" applyFill="1" applyBorder="1"/>
    <xf numFmtId="164" fontId="0" fillId="2" borderId="16" xfId="1" applyNumberFormat="1" applyFont="1" applyFill="1" applyBorder="1"/>
    <xf numFmtId="164" fontId="0" fillId="2" borderId="17" xfId="0" applyNumberFormat="1" applyFill="1" applyBorder="1"/>
    <xf numFmtId="164" fontId="0" fillId="2" borderId="12" xfId="0" applyNumberFormat="1" applyFill="1" applyBorder="1"/>
    <xf numFmtId="164" fontId="0" fillId="2" borderId="10" xfId="0" applyNumberFormat="1" applyFill="1" applyBorder="1"/>
    <xf numFmtId="164" fontId="0" fillId="2" borderId="14" xfId="0" applyNumberFormat="1" applyFill="1" applyBorder="1"/>
    <xf numFmtId="164" fontId="0" fillId="2" borderId="16" xfId="0" applyNumberFormat="1" applyFill="1" applyBorder="1"/>
    <xf numFmtId="0" fontId="0" fillId="0" borderId="7" xfId="0" applyBorder="1" applyAlignment="1">
      <alignment horizontal="left" vertical="top" wrapText="1"/>
    </xf>
    <xf numFmtId="0" fontId="8" fillId="0" borderId="19" xfId="0" applyFont="1" applyBorder="1" applyAlignment="1">
      <alignment horizontal="left" vertical="center"/>
    </xf>
    <xf numFmtId="0" fontId="0" fillId="0" borderId="20" xfId="0" applyBorder="1"/>
    <xf numFmtId="0" fontId="0" fillId="0" borderId="8" xfId="0" applyBorder="1"/>
    <xf numFmtId="0" fontId="0" fillId="0" borderId="0" xfId="0" quotePrefix="1"/>
    <xf numFmtId="0" fontId="0" fillId="0" borderId="0" xfId="0" applyAlignment="1">
      <alignment horizontal="left" indent="3"/>
    </xf>
    <xf numFmtId="164" fontId="2" fillId="0" borderId="1" xfId="1" applyNumberFormat="1" applyFont="1" applyFill="1" applyBorder="1" applyAlignment="1">
      <alignment horizontal="center"/>
    </xf>
    <xf numFmtId="164" fontId="0" fillId="2" borderId="21" xfId="1" applyNumberFormat="1" applyFont="1" applyFill="1" applyBorder="1"/>
    <xf numFmtId="9" fontId="2" fillId="0" borderId="0" xfId="2" applyFont="1" applyFill="1" applyBorder="1" applyAlignment="1">
      <alignment horizontal="center"/>
    </xf>
    <xf numFmtId="0" fontId="7" fillId="0" borderId="0" xfId="0" applyFont="1" applyAlignment="1">
      <alignment wrapText="1"/>
    </xf>
    <xf numFmtId="164" fontId="0" fillId="0" borderId="0" xfId="1" applyNumberFormat="1" applyFont="1" applyAlignment="1">
      <alignment horizontal="right"/>
    </xf>
    <xf numFmtId="9" fontId="0" fillId="0" borderId="0" xfId="2" applyFont="1" applyFill="1" applyAlignment="1">
      <alignment horizontal="left" vertical="center"/>
    </xf>
    <xf numFmtId="9" fontId="0" fillId="0" borderId="0" xfId="2" applyFont="1" applyFill="1" applyAlignment="1"/>
    <xf numFmtId="9" fontId="0" fillId="0" borderId="0" xfId="0" applyNumberFormat="1" applyAlignment="1">
      <alignment horizontal="left" vertical="center"/>
    </xf>
    <xf numFmtId="9" fontId="5" fillId="0" borderId="0" xfId="2" applyFont="1" applyFill="1" applyBorder="1" applyAlignment="1">
      <alignment horizontal="center"/>
    </xf>
    <xf numFmtId="9" fontId="0" fillId="0" borderId="0" xfId="2" applyFont="1" applyFill="1" applyBorder="1" applyAlignment="1"/>
    <xf numFmtId="0" fontId="7" fillId="0" borderId="0" xfId="0" applyFont="1" applyAlignment="1">
      <alignment horizontal="center" vertical="center"/>
    </xf>
    <xf numFmtId="0" fontId="7" fillId="0" borderId="0" xfId="0" applyFont="1" applyAlignment="1">
      <alignment horizontal="center"/>
    </xf>
    <xf numFmtId="0" fontId="9" fillId="0" borderId="0" xfId="0" applyFont="1" applyAlignment="1">
      <alignment vertical="center" wrapText="1"/>
    </xf>
    <xf numFmtId="0" fontId="0" fillId="0" borderId="0" xfId="0"/>
    <xf numFmtId="0" fontId="0" fillId="0" borderId="0" xfId="0" applyAlignment="1">
      <alignment vertical="top" wrapText="1"/>
    </xf>
    <xf numFmtId="0" fontId="0" fillId="0" borderId="0" xfId="0" applyAlignment="1">
      <alignment horizontal="left" wrapText="1"/>
    </xf>
    <xf numFmtId="0" fontId="0" fillId="0" borderId="18" xfId="0" applyBorder="1" applyAlignment="1">
      <alignment vertical="top" wrapText="1"/>
    </xf>
    <xf numFmtId="0" fontId="0" fillId="0" borderId="8" xfId="0" applyBorder="1" applyAlignment="1">
      <alignment vertical="top" wrapText="1"/>
    </xf>
    <xf numFmtId="0" fontId="11" fillId="6" borderId="5" xfId="0" applyFont="1" applyFill="1" applyBorder="1" applyAlignment="1">
      <alignment horizontal="center" vertical="center"/>
    </xf>
    <xf numFmtId="0" fontId="6" fillId="6" borderId="11" xfId="0" applyFont="1" applyFill="1" applyBorder="1" applyAlignment="1">
      <alignment horizontal="center"/>
    </xf>
    <xf numFmtId="0" fontId="6" fillId="6" borderId="6" xfId="0" applyFont="1" applyFill="1" applyBorder="1" applyAlignment="1">
      <alignment horizontal="center"/>
    </xf>
    <xf numFmtId="0" fontId="8" fillId="0" borderId="0" xfId="0" applyFont="1"/>
    <xf numFmtId="0" fontId="9" fillId="0" borderId="0" xfId="0" applyFont="1"/>
    <xf numFmtId="0" fontId="9" fillId="0" borderId="20" xfId="0" applyFont="1" applyBorder="1"/>
    <xf numFmtId="0" fontId="2" fillId="0" borderId="19" xfId="0" applyFont="1" applyBorder="1"/>
    <xf numFmtId="0" fontId="2" fillId="0" borderId="0" xfId="0" applyFont="1"/>
    <xf numFmtId="0" fontId="0" fillId="0" borderId="7" xfId="0" applyBorder="1" applyAlignment="1">
      <alignment vertical="center" wrapText="1"/>
    </xf>
    <xf numFmtId="0" fontId="0" fillId="0" borderId="18" xfId="0" applyBorder="1" applyAlignment="1">
      <alignment vertical="center" wrapText="1"/>
    </xf>
    <xf numFmtId="0" fontId="0" fillId="0" borderId="8" xfId="0" applyBorder="1"/>
    <xf numFmtId="0" fontId="2" fillId="0" borderId="10" xfId="0" applyFont="1" applyBorder="1"/>
    <xf numFmtId="0" fontId="0" fillId="0" borderId="22" xfId="0" applyBorder="1"/>
    <xf numFmtId="0" fontId="0" fillId="0" borderId="0" xfId="0" applyAlignment="1">
      <alignment vertical="center" wrapText="1"/>
    </xf>
    <xf numFmtId="0" fontId="2" fillId="0" borderId="20" xfId="0" applyFont="1" applyBorder="1"/>
    <xf numFmtId="0" fontId="0" fillId="0" borderId="8" xfId="0" applyBorder="1" applyAlignment="1">
      <alignment vertical="center" wrapText="1"/>
    </xf>
    <xf numFmtId="0" fontId="2" fillId="0" borderId="0" xfId="0" applyFont="1" applyAlignment="1">
      <alignment horizontal="center"/>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7991D-3A4C-41B9-B950-6EA76C6277D1}">
  <dimension ref="B1:C24"/>
  <sheetViews>
    <sheetView workbookViewId="0">
      <selection activeCell="C5" sqref="C5"/>
    </sheetView>
  </sheetViews>
  <sheetFormatPr defaultRowHeight="14.5" x14ac:dyDescent="0.35"/>
  <cols>
    <col min="1" max="1" width="4.7265625" customWidth="1"/>
    <col min="2" max="2" width="74.26953125" customWidth="1"/>
    <col min="3" max="3" width="58.1796875" customWidth="1"/>
  </cols>
  <sheetData>
    <row r="1" spans="2:3" ht="21" x14ac:dyDescent="0.5">
      <c r="B1" s="1" t="s">
        <v>57</v>
      </c>
    </row>
    <row r="3" spans="2:3" ht="36" customHeight="1" x14ac:dyDescent="0.35">
      <c r="B3" s="105" t="s">
        <v>97</v>
      </c>
      <c r="C3" s="106"/>
    </row>
    <row r="4" spans="2:3" ht="6.5" customHeight="1" x14ac:dyDescent="0.35">
      <c r="B4" s="65"/>
    </row>
    <row r="5" spans="2:3" x14ac:dyDescent="0.35">
      <c r="B5" s="103" t="s">
        <v>160</v>
      </c>
      <c r="C5" s="104" t="s">
        <v>161</v>
      </c>
    </row>
    <row r="6" spans="2:3" x14ac:dyDescent="0.35">
      <c r="B6" s="72" t="s">
        <v>98</v>
      </c>
    </row>
    <row r="7" spans="2:3" x14ac:dyDescent="0.35">
      <c r="B7" s="3" t="s">
        <v>79</v>
      </c>
      <c r="C7" s="91" t="s">
        <v>112</v>
      </c>
    </row>
    <row r="8" spans="2:3" x14ac:dyDescent="0.35">
      <c r="B8" s="66" t="s">
        <v>77</v>
      </c>
      <c r="C8" s="107" t="s">
        <v>113</v>
      </c>
    </row>
    <row r="9" spans="2:3" x14ac:dyDescent="0.35">
      <c r="B9" s="66" t="s">
        <v>78</v>
      </c>
      <c r="C9" s="107"/>
    </row>
    <row r="10" spans="2:3" ht="8" customHeight="1" x14ac:dyDescent="0.35">
      <c r="B10" s="3" t="s">
        <v>86</v>
      </c>
      <c r="C10" s="107"/>
    </row>
    <row r="11" spans="2:3" x14ac:dyDescent="0.35">
      <c r="B11" s="3"/>
      <c r="C11" s="107"/>
    </row>
    <row r="12" spans="2:3" x14ac:dyDescent="0.35">
      <c r="B12" s="58" t="s">
        <v>99</v>
      </c>
    </row>
    <row r="13" spans="2:3" x14ac:dyDescent="0.35">
      <c r="B13" s="3" t="s">
        <v>80</v>
      </c>
      <c r="C13" s="91" t="s">
        <v>114</v>
      </c>
    </row>
    <row r="14" spans="2:3" x14ac:dyDescent="0.35">
      <c r="B14" s="66" t="s">
        <v>81</v>
      </c>
      <c r="C14" s="108" t="s">
        <v>134</v>
      </c>
    </row>
    <row r="15" spans="2:3" x14ac:dyDescent="0.35">
      <c r="B15" s="66" t="s">
        <v>78</v>
      </c>
      <c r="C15" s="108"/>
    </row>
    <row r="16" spans="2:3" x14ac:dyDescent="0.35">
      <c r="B16" s="67" t="s">
        <v>85</v>
      </c>
      <c r="C16" s="108"/>
    </row>
    <row r="17" spans="2:3" x14ac:dyDescent="0.35">
      <c r="B17" s="67"/>
      <c r="C17" s="108"/>
    </row>
    <row r="18" spans="2:3" x14ac:dyDescent="0.35">
      <c r="B18" s="58" t="s">
        <v>100</v>
      </c>
    </row>
    <row r="19" spans="2:3" x14ac:dyDescent="0.35">
      <c r="B19" t="s">
        <v>82</v>
      </c>
      <c r="C19" s="91" t="s">
        <v>115</v>
      </c>
    </row>
    <row r="20" spans="2:3" x14ac:dyDescent="0.35">
      <c r="B20" s="67" t="s">
        <v>83</v>
      </c>
      <c r="C20" s="107" t="s">
        <v>135</v>
      </c>
    </row>
    <row r="21" spans="2:3" x14ac:dyDescent="0.35">
      <c r="B21" s="67" t="s">
        <v>87</v>
      </c>
      <c r="C21" s="107"/>
    </row>
    <row r="22" spans="2:3" x14ac:dyDescent="0.35">
      <c r="B22" s="67" t="s">
        <v>88</v>
      </c>
      <c r="C22" s="107"/>
    </row>
    <row r="23" spans="2:3" x14ac:dyDescent="0.35">
      <c r="B23" s="67" t="s">
        <v>84</v>
      </c>
      <c r="C23" s="107"/>
    </row>
    <row r="24" spans="2:3" x14ac:dyDescent="0.35">
      <c r="C24" s="107"/>
    </row>
  </sheetData>
  <mergeCells count="4">
    <mergeCell ref="B3:C3"/>
    <mergeCell ref="C8:C11"/>
    <mergeCell ref="C14:C17"/>
    <mergeCell ref="C20:C2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1ADCA-455A-4BCB-A616-8BFC6D53B2A3}">
  <dimension ref="A1:L40"/>
  <sheetViews>
    <sheetView showGridLines="0" zoomScale="90" zoomScaleNormal="90" workbookViewId="0">
      <selection activeCell="I25" sqref="I25"/>
    </sheetView>
  </sheetViews>
  <sheetFormatPr defaultRowHeight="14.5" x14ac:dyDescent="0.35"/>
  <cols>
    <col min="1" max="1" width="45.08984375" customWidth="1"/>
    <col min="2" max="2" width="1.453125" customWidth="1"/>
    <col min="3" max="3" width="14.7265625" customWidth="1"/>
    <col min="4" max="4" width="15.26953125" customWidth="1"/>
    <col min="5" max="5" width="14.453125" customWidth="1"/>
    <col min="6" max="6" width="1.7265625" style="47" customWidth="1"/>
    <col min="7" max="7" width="48.6328125" customWidth="1"/>
    <col min="8" max="8" width="1" customWidth="1"/>
    <col min="9" max="9" width="14.54296875" customWidth="1"/>
    <col min="10" max="10" width="13.6328125" customWidth="1"/>
    <col min="11" max="11" width="13.54296875" customWidth="1"/>
  </cols>
  <sheetData>
    <row r="1" spans="1:12" ht="24.5" customHeight="1" x14ac:dyDescent="0.5">
      <c r="A1" s="73" t="s">
        <v>116</v>
      </c>
      <c r="F1"/>
    </row>
    <row r="2" spans="1:12" ht="23.5" customHeight="1" x14ac:dyDescent="0.35">
      <c r="A2" s="2" t="s">
        <v>51</v>
      </c>
      <c r="C2" s="8" t="s">
        <v>13</v>
      </c>
      <c r="D2" s="8" t="s">
        <v>11</v>
      </c>
      <c r="E2" s="8" t="s">
        <v>12</v>
      </c>
      <c r="F2" s="48"/>
      <c r="G2" s="71" t="s">
        <v>125</v>
      </c>
      <c r="I2" s="31" t="s">
        <v>13</v>
      </c>
      <c r="J2" s="93" t="s">
        <v>11</v>
      </c>
      <c r="K2" s="93" t="s">
        <v>15</v>
      </c>
    </row>
    <row r="3" spans="1:12" x14ac:dyDescent="0.35">
      <c r="A3" s="27" t="s">
        <v>63</v>
      </c>
      <c r="C3" s="10"/>
      <c r="D3" s="10"/>
      <c r="E3" s="10"/>
      <c r="F3" s="49"/>
      <c r="G3" t="s">
        <v>89</v>
      </c>
      <c r="L3" s="10"/>
    </row>
    <row r="4" spans="1:12" x14ac:dyDescent="0.35">
      <c r="A4" s="6" t="s">
        <v>2</v>
      </c>
      <c r="C4" s="11">
        <f>D4+E4</f>
        <v>1000000</v>
      </c>
      <c r="D4" s="41">
        <v>1000000</v>
      </c>
      <c r="E4" s="41"/>
      <c r="F4" s="49"/>
      <c r="G4" s="6" t="s">
        <v>9</v>
      </c>
      <c r="I4" s="11">
        <f>J4+K4</f>
        <v>10000000</v>
      </c>
      <c r="J4" s="41">
        <v>2000000</v>
      </c>
      <c r="K4" s="41">
        <v>8000000</v>
      </c>
      <c r="L4" s="10"/>
    </row>
    <row r="5" spans="1:12" x14ac:dyDescent="0.35">
      <c r="A5" s="6" t="s">
        <v>3</v>
      </c>
      <c r="C5" s="11">
        <f>D5+E5</f>
        <v>2000000</v>
      </c>
      <c r="D5" s="41"/>
      <c r="E5" s="41">
        <v>2000000</v>
      </c>
      <c r="F5" s="49"/>
      <c r="G5" s="6" t="s">
        <v>126</v>
      </c>
      <c r="I5" s="41">
        <v>-500000</v>
      </c>
      <c r="J5" s="68"/>
      <c r="K5" s="68"/>
      <c r="L5" s="10"/>
    </row>
    <row r="6" spans="1:12" x14ac:dyDescent="0.35">
      <c r="A6" s="6" t="s">
        <v>64</v>
      </c>
      <c r="C6" s="11">
        <f>D6+E6</f>
        <v>1000000</v>
      </c>
      <c r="D6" s="41">
        <v>1000000</v>
      </c>
      <c r="E6" s="41"/>
      <c r="F6" s="49"/>
      <c r="G6" s="6" t="s">
        <v>8</v>
      </c>
      <c r="I6" s="12">
        <f>-C6</f>
        <v>-1000000</v>
      </c>
      <c r="J6" s="68"/>
      <c r="K6" s="68"/>
      <c r="L6" s="10"/>
    </row>
    <row r="7" spans="1:12" ht="15" thickBot="1" x14ac:dyDescent="0.4">
      <c r="A7" s="6" t="s">
        <v>53</v>
      </c>
      <c r="C7" s="17">
        <f>D7+E7</f>
        <v>4000000</v>
      </c>
      <c r="D7" s="53">
        <v>4000000</v>
      </c>
      <c r="E7" s="53">
        <v>0</v>
      </c>
      <c r="F7" s="50"/>
      <c r="G7" s="4" t="s">
        <v>123</v>
      </c>
      <c r="I7" s="14">
        <f>SUM(I4:I6)</f>
        <v>8500000</v>
      </c>
      <c r="J7" s="69"/>
      <c r="K7" s="69"/>
      <c r="L7" s="10"/>
    </row>
    <row r="8" spans="1:12" ht="14" customHeight="1" thickBot="1" x14ac:dyDescent="0.4">
      <c r="A8" s="5" t="s">
        <v>117</v>
      </c>
      <c r="C8" s="52">
        <f>SUM(C4:C6)</f>
        <v>4000000</v>
      </c>
      <c r="D8" s="55">
        <f>SUM(D4:D6)</f>
        <v>2000000</v>
      </c>
      <c r="E8" s="52">
        <f>SUM(E4:E6)</f>
        <v>2000000</v>
      </c>
      <c r="F8" s="50"/>
      <c r="G8" s="6" t="s">
        <v>54</v>
      </c>
      <c r="I8" s="11">
        <f>J8+K8</f>
        <v>2000000</v>
      </c>
      <c r="J8" s="41"/>
      <c r="K8" s="41">
        <v>2000000</v>
      </c>
      <c r="L8" s="10"/>
    </row>
    <row r="9" spans="1:12" ht="14" customHeight="1" thickBot="1" x14ac:dyDescent="0.4">
      <c r="A9" s="5" t="s">
        <v>62</v>
      </c>
      <c r="C9" s="52">
        <f>C8+C7</f>
        <v>8000000</v>
      </c>
      <c r="D9" s="52">
        <f>D8+D7</f>
        <v>6000000</v>
      </c>
      <c r="E9" s="54">
        <f>E8+E7</f>
        <v>2000000</v>
      </c>
      <c r="F9" s="50"/>
      <c r="G9" s="6" t="s">
        <v>55</v>
      </c>
      <c r="I9" s="53">
        <v>-1000000</v>
      </c>
      <c r="J9" s="68"/>
      <c r="K9" s="68"/>
      <c r="L9" s="10"/>
    </row>
    <row r="10" spans="1:12" ht="15" thickBot="1" x14ac:dyDescent="0.4">
      <c r="A10" s="27" t="s">
        <v>108</v>
      </c>
      <c r="C10" s="10"/>
      <c r="D10" s="10"/>
      <c r="E10" s="10"/>
      <c r="F10" s="49"/>
      <c r="G10" s="5" t="s">
        <v>14</v>
      </c>
      <c r="I10" s="52">
        <f>I8+I9</f>
        <v>1000000</v>
      </c>
      <c r="J10" s="69"/>
      <c r="K10" s="69"/>
      <c r="L10" s="10"/>
    </row>
    <row r="11" spans="1:12" ht="15" thickBot="1" x14ac:dyDescent="0.4">
      <c r="A11" s="6" t="s">
        <v>4</v>
      </c>
      <c r="C11" s="11">
        <f t="shared" ref="C11:C12" si="0">D11+E11</f>
        <v>-800000</v>
      </c>
      <c r="D11" s="41">
        <v>-800000</v>
      </c>
      <c r="E11" s="41"/>
      <c r="F11" s="49"/>
      <c r="G11" s="5" t="s">
        <v>95</v>
      </c>
      <c r="I11" s="94">
        <f>I7+I10</f>
        <v>9500000</v>
      </c>
      <c r="J11" s="70"/>
      <c r="K11" s="70"/>
      <c r="L11" s="10"/>
    </row>
    <row r="12" spans="1:12" ht="15" thickBot="1" x14ac:dyDescent="0.4">
      <c r="A12" s="6" t="s">
        <v>5</v>
      </c>
      <c r="C12" s="11">
        <f t="shared" si="0"/>
        <v>-1500000</v>
      </c>
      <c r="D12" s="41"/>
      <c r="E12" s="41">
        <v>-1500000</v>
      </c>
      <c r="F12" s="49"/>
      <c r="G12" s="3" t="s">
        <v>96</v>
      </c>
      <c r="H12" s="10"/>
      <c r="I12" s="94">
        <f>I4</f>
        <v>10000000</v>
      </c>
      <c r="J12" s="52">
        <f>J4</f>
        <v>2000000</v>
      </c>
      <c r="K12" s="52">
        <f>K4</f>
        <v>8000000</v>
      </c>
      <c r="L12" s="10"/>
    </row>
    <row r="13" spans="1:12" ht="15" thickBot="1" x14ac:dyDescent="0.4">
      <c r="A13" s="6" t="s">
        <v>118</v>
      </c>
      <c r="C13" s="41">
        <v>-1000000</v>
      </c>
      <c r="D13" s="18">
        <f>C13*(D8/C8)</f>
        <v>-500000</v>
      </c>
      <c r="E13" s="18">
        <f>C13*(E8/C8)</f>
        <v>-500000</v>
      </c>
      <c r="F13" s="51"/>
      <c r="G13" s="3" t="s">
        <v>66</v>
      </c>
      <c r="I13" s="57">
        <f>I8+I4</f>
        <v>12000000</v>
      </c>
      <c r="J13" s="57">
        <f>J8+J4</f>
        <v>2000000</v>
      </c>
      <c r="K13" s="57">
        <f>K8+K4</f>
        <v>10000000</v>
      </c>
      <c r="L13" s="10"/>
    </row>
    <row r="14" spans="1:12" x14ac:dyDescent="0.35">
      <c r="A14" s="6" t="s">
        <v>119</v>
      </c>
      <c r="C14" s="12">
        <f>D14+E14</f>
        <v>-2500000</v>
      </c>
      <c r="D14" s="40">
        <v>-2500000</v>
      </c>
      <c r="E14" s="40"/>
      <c r="F14" s="49"/>
      <c r="K14" s="58"/>
      <c r="L14" s="10"/>
    </row>
    <row r="15" spans="1:12" ht="15" thickBot="1" x14ac:dyDescent="0.4">
      <c r="A15" s="92" t="s">
        <v>124</v>
      </c>
      <c r="C15" s="20">
        <f>C11+C12+C13</f>
        <v>-3300000</v>
      </c>
      <c r="D15" s="20">
        <f t="shared" ref="D15:E15" si="1">D11+D12+D13</f>
        <v>-1300000</v>
      </c>
      <c r="E15" s="20">
        <f t="shared" si="1"/>
        <v>-2000000</v>
      </c>
      <c r="F15" s="49"/>
      <c r="G15" t="s">
        <v>136</v>
      </c>
      <c r="H15" s="10"/>
      <c r="I15" s="31" t="s">
        <v>90</v>
      </c>
      <c r="J15" s="31" t="s">
        <v>16</v>
      </c>
      <c r="L15" s="10"/>
    </row>
    <row r="16" spans="1:12" ht="15" thickBot="1" x14ac:dyDescent="0.4">
      <c r="A16" s="5" t="s">
        <v>122</v>
      </c>
      <c r="C16" s="52">
        <f>C8+C15</f>
        <v>700000</v>
      </c>
      <c r="D16" s="52">
        <f t="shared" ref="D16:E16" si="2">D8+D15</f>
        <v>700000</v>
      </c>
      <c r="E16" s="52">
        <f t="shared" si="2"/>
        <v>0</v>
      </c>
      <c r="F16" s="49"/>
      <c r="G16" s="6" t="s">
        <v>17</v>
      </c>
      <c r="H16" s="10"/>
      <c r="I16" s="43">
        <v>0.5</v>
      </c>
      <c r="J16" s="11">
        <f>I16*C4</f>
        <v>500000</v>
      </c>
      <c r="L16" s="10"/>
    </row>
    <row r="17" spans="1:12" ht="15" thickBot="1" x14ac:dyDescent="0.4">
      <c r="A17" s="5" t="s">
        <v>121</v>
      </c>
      <c r="C17" s="52">
        <f>C7+C14</f>
        <v>1500000</v>
      </c>
      <c r="D17" s="52">
        <f>D7+D14</f>
        <v>1500000</v>
      </c>
      <c r="E17" s="52">
        <f>E7+E14</f>
        <v>0</v>
      </c>
      <c r="F17" s="49"/>
      <c r="G17" s="6" t="s">
        <v>18</v>
      </c>
      <c r="H17" s="10"/>
      <c r="I17" s="43">
        <v>0.5</v>
      </c>
      <c r="J17" s="11">
        <f>I17*C5</f>
        <v>1000000</v>
      </c>
      <c r="L17" s="10"/>
    </row>
    <row r="18" spans="1:12" ht="15" thickBot="1" x14ac:dyDescent="0.4">
      <c r="A18" s="4" t="s">
        <v>23</v>
      </c>
      <c r="C18" s="52">
        <f>C16+C17</f>
        <v>2200000</v>
      </c>
      <c r="D18" s="52">
        <f t="shared" ref="D18:E18" si="3">D16+D17</f>
        <v>2200000</v>
      </c>
      <c r="E18" s="52">
        <f t="shared" si="3"/>
        <v>0</v>
      </c>
      <c r="F18" s="49"/>
      <c r="G18" s="6" t="s">
        <v>137</v>
      </c>
      <c r="H18" s="10"/>
      <c r="I18" s="43">
        <v>0.5</v>
      </c>
      <c r="J18" s="11">
        <f>I18*C6</f>
        <v>500000</v>
      </c>
      <c r="L18" s="10"/>
    </row>
    <row r="19" spans="1:12" x14ac:dyDescent="0.35">
      <c r="C19" s="10"/>
      <c r="D19" s="16"/>
      <c r="E19" s="16"/>
      <c r="G19" s="6" t="s">
        <v>4</v>
      </c>
      <c r="H19" s="10"/>
      <c r="I19" s="43">
        <v>0.5</v>
      </c>
      <c r="J19" s="11">
        <f>I19*C11</f>
        <v>-400000</v>
      </c>
      <c r="L19" s="10"/>
    </row>
    <row r="20" spans="1:12" x14ac:dyDescent="0.35">
      <c r="A20" t="s">
        <v>91</v>
      </c>
      <c r="G20" s="6" t="s">
        <v>5</v>
      </c>
      <c r="H20" s="10"/>
      <c r="I20" s="43">
        <v>0.5</v>
      </c>
      <c r="J20" s="11">
        <f>I20*C12</f>
        <v>-750000</v>
      </c>
      <c r="L20" s="10"/>
    </row>
    <row r="21" spans="1:12" x14ac:dyDescent="0.35">
      <c r="A21" t="s">
        <v>92</v>
      </c>
      <c r="G21" s="6" t="s">
        <v>0</v>
      </c>
      <c r="H21" s="10"/>
      <c r="I21" s="43">
        <v>0.5</v>
      </c>
      <c r="J21" s="11">
        <f>I21*C13</f>
        <v>-500000</v>
      </c>
      <c r="L21" s="10"/>
    </row>
    <row r="22" spans="1:12" ht="15" thickBot="1" x14ac:dyDescent="0.4">
      <c r="A22" t="s">
        <v>93</v>
      </c>
      <c r="G22" s="6" t="s">
        <v>65</v>
      </c>
      <c r="H22" s="10"/>
      <c r="I22" s="43">
        <v>0.5</v>
      </c>
      <c r="J22" s="17">
        <f>I22*C17</f>
        <v>750000</v>
      </c>
      <c r="L22" s="10"/>
    </row>
    <row r="23" spans="1:12" ht="15" thickBot="1" x14ac:dyDescent="0.4">
      <c r="G23" s="4" t="s">
        <v>67</v>
      </c>
      <c r="J23" s="52">
        <f>SUM(J16:J22)</f>
        <v>1100000</v>
      </c>
      <c r="K23" s="10"/>
      <c r="L23" s="10"/>
    </row>
    <row r="24" spans="1:12" ht="15" thickBot="1" x14ac:dyDescent="0.4">
      <c r="A24" t="s">
        <v>94</v>
      </c>
      <c r="G24" s="10"/>
      <c r="H24" s="10"/>
      <c r="I24" s="10"/>
      <c r="J24" s="10"/>
      <c r="K24" s="10"/>
      <c r="L24" s="10"/>
    </row>
    <row r="25" spans="1:12" ht="15" thickBot="1" x14ac:dyDescent="0.4">
      <c r="G25" s="10" t="s">
        <v>50</v>
      </c>
      <c r="H25" s="10"/>
      <c r="I25" s="52">
        <f>I7+J16+J17+J18+J19+J20+J21</f>
        <v>8850000</v>
      </c>
      <c r="J25" s="10"/>
      <c r="K25" s="10"/>
      <c r="L25" s="10"/>
    </row>
    <row r="26" spans="1:12" ht="15" thickBot="1" x14ac:dyDescent="0.4">
      <c r="A26" t="s">
        <v>109</v>
      </c>
      <c r="G26" s="10" t="s">
        <v>110</v>
      </c>
      <c r="H26" s="10"/>
      <c r="I26" s="52">
        <f>I10+J22</f>
        <v>1750000</v>
      </c>
      <c r="J26" s="10"/>
      <c r="K26" s="10"/>
      <c r="L26" s="10"/>
    </row>
    <row r="27" spans="1:12" ht="15" thickBot="1" x14ac:dyDescent="0.4">
      <c r="G27" s="97" t="s">
        <v>30</v>
      </c>
      <c r="H27" s="10"/>
      <c r="I27" s="94">
        <f>I25+I26</f>
        <v>10600000</v>
      </c>
      <c r="J27" s="10"/>
      <c r="K27" s="10"/>
      <c r="L27" s="10"/>
    </row>
    <row r="28" spans="1:12" x14ac:dyDescent="0.35">
      <c r="C28" s="10"/>
      <c r="D28" s="10"/>
      <c r="E28" s="10"/>
      <c r="F28" s="49"/>
      <c r="H28" s="10"/>
      <c r="I28" s="10"/>
      <c r="J28" s="10"/>
      <c r="K28" s="10"/>
      <c r="L28" s="10"/>
    </row>
    <row r="29" spans="1:12" x14ac:dyDescent="0.35">
      <c r="C29" s="10"/>
      <c r="D29" s="10"/>
      <c r="E29" s="10"/>
      <c r="F29" s="49"/>
      <c r="G29" s="10" t="s">
        <v>111</v>
      </c>
      <c r="H29" s="10"/>
      <c r="I29" s="10"/>
      <c r="J29" s="10"/>
      <c r="K29" s="10"/>
      <c r="L29" s="10"/>
    </row>
    <row r="30" spans="1:12" x14ac:dyDescent="0.35">
      <c r="C30" s="10"/>
      <c r="D30" s="10"/>
      <c r="E30" s="10"/>
      <c r="F30" s="49"/>
      <c r="G30" s="10"/>
      <c r="H30" s="10"/>
      <c r="I30" s="10"/>
      <c r="J30" s="10"/>
      <c r="K30" s="10"/>
      <c r="L30" s="10"/>
    </row>
    <row r="31" spans="1:12" x14ac:dyDescent="0.35">
      <c r="C31" s="10"/>
      <c r="D31" s="10"/>
      <c r="E31" s="10"/>
      <c r="F31" s="49"/>
      <c r="G31" s="10"/>
      <c r="H31" s="10"/>
      <c r="I31" s="10"/>
      <c r="J31" s="10"/>
      <c r="K31" s="10"/>
      <c r="L31" s="10"/>
    </row>
    <row r="32" spans="1:12" x14ac:dyDescent="0.35">
      <c r="C32" s="10"/>
      <c r="D32" s="10"/>
      <c r="E32" s="10"/>
      <c r="F32" s="49"/>
      <c r="G32" s="10"/>
      <c r="H32" s="10"/>
      <c r="I32" s="10"/>
      <c r="J32" s="10"/>
      <c r="K32" s="10"/>
      <c r="L32" s="10"/>
    </row>
    <row r="33" spans="3:12" x14ac:dyDescent="0.35">
      <c r="C33" s="10"/>
      <c r="D33" s="10"/>
      <c r="E33" s="10"/>
      <c r="F33" s="49"/>
      <c r="G33" s="10"/>
      <c r="H33" s="10"/>
      <c r="I33" s="10"/>
      <c r="J33" s="10"/>
      <c r="K33" s="10"/>
      <c r="L33" s="10"/>
    </row>
    <row r="34" spans="3:12" x14ac:dyDescent="0.35">
      <c r="C34" s="10"/>
      <c r="D34" s="10"/>
      <c r="E34" s="10"/>
      <c r="F34" s="49"/>
      <c r="G34" s="10"/>
      <c r="H34" s="10"/>
      <c r="I34" s="10"/>
      <c r="J34" s="10"/>
      <c r="K34" s="10"/>
      <c r="L34" s="10"/>
    </row>
    <row r="35" spans="3:12" x14ac:dyDescent="0.35">
      <c r="C35" s="10"/>
      <c r="D35" s="10"/>
      <c r="E35" s="10"/>
      <c r="F35" s="49"/>
      <c r="G35" s="10"/>
      <c r="H35" s="10"/>
      <c r="I35" s="10"/>
      <c r="J35" s="10"/>
      <c r="K35" s="10"/>
      <c r="L35" s="10"/>
    </row>
    <row r="36" spans="3:12" x14ac:dyDescent="0.35">
      <c r="C36" s="10"/>
      <c r="D36" s="10"/>
      <c r="E36" s="10"/>
      <c r="F36" s="49"/>
      <c r="G36" s="10"/>
      <c r="H36" s="10"/>
      <c r="I36" s="10"/>
      <c r="J36" s="10"/>
      <c r="K36" s="10"/>
      <c r="L36" s="10"/>
    </row>
    <row r="37" spans="3:12" x14ac:dyDescent="0.35">
      <c r="C37" s="10"/>
      <c r="D37" s="10"/>
      <c r="E37" s="10"/>
      <c r="F37" s="49"/>
      <c r="G37" s="10"/>
      <c r="H37" s="10"/>
      <c r="I37" s="10"/>
      <c r="J37" s="10"/>
      <c r="K37" s="10"/>
      <c r="L37" s="10"/>
    </row>
    <row r="38" spans="3:12" x14ac:dyDescent="0.35">
      <c r="C38" s="10"/>
      <c r="D38" s="10"/>
      <c r="E38" s="10"/>
      <c r="F38" s="49"/>
      <c r="G38" s="10"/>
      <c r="H38" s="10"/>
      <c r="I38" s="10"/>
      <c r="J38" s="10"/>
      <c r="K38" s="10"/>
      <c r="L38" s="10"/>
    </row>
    <row r="39" spans="3:12" x14ac:dyDescent="0.35">
      <c r="C39" s="10"/>
      <c r="D39" s="10"/>
      <c r="E39" s="10"/>
      <c r="F39" s="49"/>
      <c r="G39" s="10"/>
      <c r="H39" s="10"/>
      <c r="I39" s="10"/>
      <c r="J39" s="10"/>
      <c r="K39" s="10"/>
      <c r="L39" s="10"/>
    </row>
    <row r="40" spans="3:12" x14ac:dyDescent="0.35">
      <c r="C40" s="10"/>
      <c r="D40" s="10"/>
      <c r="E40" s="10"/>
      <c r="F40" s="49"/>
      <c r="G40" s="10"/>
      <c r="H40" s="10"/>
      <c r="I40" s="10"/>
      <c r="J40" s="10"/>
      <c r="K40" s="10"/>
      <c r="L40" s="1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698B7-1557-4E12-9E07-621ECB17EBB9}">
  <dimension ref="A1:L52"/>
  <sheetViews>
    <sheetView topLeftCell="A12" workbookViewId="0">
      <selection activeCell="A26" sqref="A26"/>
    </sheetView>
  </sheetViews>
  <sheetFormatPr defaultRowHeight="14.5" x14ac:dyDescent="0.35"/>
  <cols>
    <col min="1" max="1" width="60.453125" customWidth="1"/>
    <col min="2" max="2" width="4.81640625" customWidth="1"/>
    <col min="3" max="3" width="12.81640625" customWidth="1"/>
    <col min="4" max="4" width="12.6328125" customWidth="1"/>
    <col min="5" max="5" width="12.81640625" customWidth="1"/>
    <col min="6" max="6" width="2" customWidth="1"/>
    <col min="7" max="7" width="11.7265625" customWidth="1"/>
    <col min="8" max="8" width="10.81640625" customWidth="1"/>
    <col min="9" max="9" width="11" customWidth="1"/>
    <col min="10" max="10" width="10.26953125" customWidth="1"/>
    <col min="11" max="12" width="14.6328125" customWidth="1"/>
  </cols>
  <sheetData>
    <row r="1" spans="1:12" ht="21.5" thickBot="1" x14ac:dyDescent="0.55000000000000004">
      <c r="A1" s="73" t="s">
        <v>104</v>
      </c>
      <c r="B1" s="1"/>
    </row>
    <row r="2" spans="1:12" ht="20" customHeight="1" x14ac:dyDescent="0.35">
      <c r="A2" s="111" t="s">
        <v>68</v>
      </c>
      <c r="B2" s="112"/>
      <c r="C2" s="112"/>
      <c r="D2" s="112"/>
      <c r="E2" s="112"/>
      <c r="F2" s="112"/>
      <c r="G2" s="113"/>
    </row>
    <row r="3" spans="1:12" ht="16" x14ac:dyDescent="0.4">
      <c r="A3" s="88" t="s">
        <v>60</v>
      </c>
      <c r="B3" s="114" t="s">
        <v>61</v>
      </c>
      <c r="C3" s="115"/>
      <c r="D3" s="115"/>
      <c r="E3" s="115"/>
      <c r="F3" s="115"/>
      <c r="G3" s="116"/>
    </row>
    <row r="4" spans="1:12" ht="93" customHeight="1" thickBot="1" x14ac:dyDescent="0.4">
      <c r="A4" s="87" t="s">
        <v>138</v>
      </c>
      <c r="B4" s="109" t="s">
        <v>139</v>
      </c>
      <c r="C4" s="109"/>
      <c r="D4" s="109"/>
      <c r="E4" s="109"/>
      <c r="F4" s="109"/>
      <c r="G4" s="110"/>
    </row>
    <row r="5" spans="1:12" x14ac:dyDescent="0.35">
      <c r="C5" s="7"/>
      <c r="D5" s="7"/>
      <c r="E5" s="7"/>
    </row>
    <row r="6" spans="1:12" x14ac:dyDescent="0.35">
      <c r="A6" s="45" t="s">
        <v>20</v>
      </c>
      <c r="C6" s="31" t="s">
        <v>13</v>
      </c>
      <c r="D6" s="31" t="s">
        <v>11</v>
      </c>
      <c r="E6" s="31" t="s">
        <v>12</v>
      </c>
    </row>
    <row r="7" spans="1:12" x14ac:dyDescent="0.35">
      <c r="A7" s="6" t="s">
        <v>17</v>
      </c>
      <c r="B7" s="6"/>
      <c r="C7" s="11">
        <f>Data!C4</f>
        <v>1000000</v>
      </c>
      <c r="D7" s="11">
        <f>Data!D4</f>
        <v>1000000</v>
      </c>
      <c r="E7" s="11">
        <f>Data!E4</f>
        <v>0</v>
      </c>
      <c r="F7" s="10"/>
      <c r="L7" s="10"/>
    </row>
    <row r="8" spans="1:12" x14ac:dyDescent="0.35">
      <c r="A8" s="6" t="s">
        <v>18</v>
      </c>
      <c r="B8" s="6"/>
      <c r="C8" s="11">
        <f>Data!C5</f>
        <v>2000000</v>
      </c>
      <c r="D8" s="11">
        <f>Data!D5</f>
        <v>0</v>
      </c>
      <c r="E8" s="11">
        <f>Data!E5</f>
        <v>2000000</v>
      </c>
      <c r="F8" s="10"/>
      <c r="L8" s="10"/>
    </row>
    <row r="9" spans="1:12" x14ac:dyDescent="0.35">
      <c r="A9" s="6" t="s">
        <v>7</v>
      </c>
      <c r="B9" s="6"/>
      <c r="C9" s="11">
        <f>Data!C6</f>
        <v>1000000</v>
      </c>
      <c r="D9" s="11">
        <f>Data!D6</f>
        <v>1000000</v>
      </c>
      <c r="E9" s="11">
        <f>Data!E6</f>
        <v>0</v>
      </c>
      <c r="F9" s="16"/>
      <c r="L9" s="10"/>
    </row>
    <row r="10" spans="1:12" x14ac:dyDescent="0.35">
      <c r="A10" s="6" t="s">
        <v>4</v>
      </c>
      <c r="B10" s="6"/>
      <c r="C10" s="11">
        <f>Data!C11</f>
        <v>-800000</v>
      </c>
      <c r="D10" s="11">
        <f>Data!D11</f>
        <v>-800000</v>
      </c>
      <c r="E10" s="11">
        <f>Data!E11</f>
        <v>0</v>
      </c>
      <c r="F10" s="10"/>
      <c r="K10" s="10"/>
      <c r="L10" s="10"/>
    </row>
    <row r="11" spans="1:12" x14ac:dyDescent="0.35">
      <c r="A11" s="6" t="s">
        <v>5</v>
      </c>
      <c r="B11" s="6"/>
      <c r="C11" s="11">
        <f>Data!C12</f>
        <v>-1500000</v>
      </c>
      <c r="D11" s="11">
        <f>Data!D12</f>
        <v>0</v>
      </c>
      <c r="E11" s="11">
        <f>Data!E12</f>
        <v>-1500000</v>
      </c>
      <c r="F11" s="10"/>
      <c r="H11" s="10"/>
      <c r="I11" s="10"/>
      <c r="J11" s="10"/>
      <c r="K11" s="10"/>
      <c r="L11" s="10"/>
    </row>
    <row r="12" spans="1:12" x14ac:dyDescent="0.35">
      <c r="A12" s="6" t="s">
        <v>31</v>
      </c>
      <c r="B12" s="6"/>
      <c r="C12" s="12">
        <f>Data!C13</f>
        <v>-1000000</v>
      </c>
      <c r="D12" s="12">
        <f>Data!D13</f>
        <v>-500000</v>
      </c>
      <c r="E12" s="12">
        <f>Data!E13</f>
        <v>-500000</v>
      </c>
      <c r="F12" s="10"/>
      <c r="G12" s="10"/>
      <c r="H12" s="10"/>
      <c r="I12" s="10"/>
      <c r="J12" s="10"/>
      <c r="K12" s="10"/>
      <c r="L12" s="10"/>
    </row>
    <row r="13" spans="1:12" x14ac:dyDescent="0.35">
      <c r="A13" s="92" t="s">
        <v>28</v>
      </c>
      <c r="B13" s="6"/>
      <c r="C13" s="14">
        <f>SUM(C7:C12)</f>
        <v>700000</v>
      </c>
      <c r="D13" s="14">
        <f t="shared" ref="D13:E13" si="0">SUM(D7:D12)</f>
        <v>700000</v>
      </c>
      <c r="E13" s="14">
        <f t="shared" si="0"/>
        <v>0</v>
      </c>
      <c r="F13" s="10"/>
      <c r="G13" s="10"/>
      <c r="H13" s="10"/>
      <c r="I13" s="10"/>
      <c r="J13" s="10"/>
      <c r="K13" s="10"/>
      <c r="L13" s="10"/>
    </row>
    <row r="14" spans="1:12" x14ac:dyDescent="0.35">
      <c r="A14" s="92" t="s">
        <v>6</v>
      </c>
      <c r="B14" s="6"/>
      <c r="C14" s="12">
        <f>Data!C17</f>
        <v>1500000</v>
      </c>
      <c r="D14" s="12">
        <f>Data!D17</f>
        <v>1500000</v>
      </c>
      <c r="E14" s="12">
        <f>Data!E17</f>
        <v>0</v>
      </c>
      <c r="F14" s="13"/>
      <c r="G14" s="10"/>
      <c r="H14" s="10"/>
      <c r="I14" s="10"/>
      <c r="J14" s="10"/>
      <c r="K14" s="10"/>
      <c r="L14" s="10"/>
    </row>
    <row r="15" spans="1:12" ht="15" thickBot="1" x14ac:dyDescent="0.4">
      <c r="A15" s="4" t="s">
        <v>23</v>
      </c>
      <c r="B15" s="4"/>
      <c r="C15" s="15">
        <f>C14+C13</f>
        <v>2200000</v>
      </c>
      <c r="D15" s="15">
        <f t="shared" ref="D15:E15" si="1">D14+D13</f>
        <v>2200000</v>
      </c>
      <c r="E15" s="15">
        <f t="shared" si="1"/>
        <v>0</v>
      </c>
      <c r="F15" s="10"/>
      <c r="G15" s="10"/>
      <c r="H15" s="10"/>
      <c r="I15" s="10"/>
      <c r="J15" s="10"/>
      <c r="K15" s="10"/>
      <c r="L15" s="10"/>
    </row>
    <row r="16" spans="1:12" ht="15" thickTop="1" x14ac:dyDescent="0.35">
      <c r="A16" s="3"/>
      <c r="B16" s="3"/>
      <c r="C16" s="10"/>
      <c r="D16" s="10"/>
      <c r="E16" s="10"/>
      <c r="F16" s="10"/>
      <c r="G16" s="10"/>
      <c r="H16" s="10"/>
      <c r="I16" s="10"/>
      <c r="J16" s="10"/>
      <c r="K16" s="10"/>
      <c r="L16" s="10"/>
    </row>
    <row r="17" spans="1:12" x14ac:dyDescent="0.35">
      <c r="A17" s="46" t="s">
        <v>58</v>
      </c>
      <c r="B17" s="8" t="s">
        <v>22</v>
      </c>
      <c r="C17" s="31" t="s">
        <v>13</v>
      </c>
      <c r="D17" s="31" t="s">
        <v>11</v>
      </c>
      <c r="E17" s="31" t="s">
        <v>12</v>
      </c>
      <c r="F17" s="10"/>
      <c r="G17" s="10"/>
      <c r="H17" s="10"/>
      <c r="I17" s="10"/>
      <c r="J17" s="10"/>
      <c r="K17" s="10"/>
      <c r="L17" s="10"/>
    </row>
    <row r="18" spans="1:12" x14ac:dyDescent="0.35">
      <c r="A18" s="6" t="s">
        <v>17</v>
      </c>
      <c r="B18" s="25">
        <f>Data!I16</f>
        <v>0.5</v>
      </c>
      <c r="C18" s="20">
        <f t="shared" ref="C18:C23" si="2">C7*B18</f>
        <v>500000</v>
      </c>
      <c r="D18" s="20">
        <f t="shared" ref="D18:D23" si="3">B18*D7</f>
        <v>500000</v>
      </c>
      <c r="E18" s="20">
        <f t="shared" ref="E18:E23" si="4">B18*E7</f>
        <v>0</v>
      </c>
      <c r="F18" s="10"/>
      <c r="G18" s="10"/>
      <c r="H18" s="10"/>
      <c r="I18" s="10"/>
      <c r="J18" s="10"/>
      <c r="K18" s="10"/>
      <c r="L18" s="10"/>
    </row>
    <row r="19" spans="1:12" x14ac:dyDescent="0.35">
      <c r="A19" s="6" t="s">
        <v>18</v>
      </c>
      <c r="B19" s="25">
        <f>Data!I17</f>
        <v>0.5</v>
      </c>
      <c r="C19" s="20">
        <f t="shared" si="2"/>
        <v>1000000</v>
      </c>
      <c r="D19" s="20">
        <f t="shared" si="3"/>
        <v>0</v>
      </c>
      <c r="E19" s="20">
        <f t="shared" si="4"/>
        <v>1000000</v>
      </c>
      <c r="F19" s="10"/>
      <c r="G19" s="10"/>
      <c r="H19" s="10"/>
      <c r="I19" s="10"/>
      <c r="J19" s="10"/>
      <c r="K19" s="10"/>
      <c r="L19" s="10"/>
    </row>
    <row r="20" spans="1:12" x14ac:dyDescent="0.35">
      <c r="A20" s="6" t="s">
        <v>137</v>
      </c>
      <c r="B20" s="25">
        <f>Data!I18</f>
        <v>0.5</v>
      </c>
      <c r="C20" s="20">
        <f t="shared" si="2"/>
        <v>500000</v>
      </c>
      <c r="D20" s="20">
        <f t="shared" si="3"/>
        <v>500000</v>
      </c>
      <c r="E20" s="20">
        <f t="shared" si="4"/>
        <v>0</v>
      </c>
      <c r="F20" s="10"/>
      <c r="G20" s="10"/>
      <c r="H20" s="10"/>
      <c r="I20" s="10"/>
      <c r="J20" s="10"/>
      <c r="K20" s="10"/>
      <c r="L20" s="10"/>
    </row>
    <row r="21" spans="1:12" x14ac:dyDescent="0.35">
      <c r="A21" s="6" t="s">
        <v>4</v>
      </c>
      <c r="B21" s="25">
        <f>Data!I19</f>
        <v>0.5</v>
      </c>
      <c r="C21" s="20">
        <f t="shared" si="2"/>
        <v>-400000</v>
      </c>
      <c r="D21" s="20">
        <f t="shared" si="3"/>
        <v>-400000</v>
      </c>
      <c r="E21" s="20">
        <f t="shared" si="4"/>
        <v>0</v>
      </c>
      <c r="F21" s="10"/>
      <c r="G21" s="10"/>
      <c r="H21" s="10"/>
      <c r="I21" s="10"/>
      <c r="J21" s="10"/>
      <c r="K21" s="10"/>
      <c r="L21" s="10"/>
    </row>
    <row r="22" spans="1:12" x14ac:dyDescent="0.35">
      <c r="A22" s="6" t="s">
        <v>5</v>
      </c>
      <c r="B22" s="25">
        <f>Data!I20</f>
        <v>0.5</v>
      </c>
      <c r="C22" s="20">
        <f t="shared" si="2"/>
        <v>-750000</v>
      </c>
      <c r="D22" s="20">
        <f t="shared" si="3"/>
        <v>0</v>
      </c>
      <c r="E22" s="20">
        <f t="shared" si="4"/>
        <v>-750000</v>
      </c>
      <c r="F22" s="10"/>
      <c r="G22" s="10"/>
      <c r="H22" s="10"/>
      <c r="I22" s="10"/>
      <c r="J22" s="10"/>
      <c r="K22" s="10"/>
      <c r="L22" s="10"/>
    </row>
    <row r="23" spans="1:12" x14ac:dyDescent="0.35">
      <c r="A23" s="6" t="s">
        <v>0</v>
      </c>
      <c r="B23" s="25">
        <f>Data!I21</f>
        <v>0.5</v>
      </c>
      <c r="C23" s="29">
        <f t="shared" si="2"/>
        <v>-500000</v>
      </c>
      <c r="D23" s="29">
        <f t="shared" si="3"/>
        <v>-250000</v>
      </c>
      <c r="E23" s="29">
        <f t="shared" si="4"/>
        <v>-250000</v>
      </c>
      <c r="F23" s="10"/>
      <c r="G23" s="10"/>
      <c r="H23" s="10"/>
      <c r="I23" s="10"/>
      <c r="J23" s="10"/>
      <c r="K23" s="10"/>
      <c r="L23" s="10"/>
    </row>
    <row r="24" spans="1:12" x14ac:dyDescent="0.35">
      <c r="A24" s="92" t="s">
        <v>1</v>
      </c>
      <c r="B24" s="25"/>
      <c r="C24" s="21">
        <f>SUM(C18:C23)</f>
        <v>350000</v>
      </c>
      <c r="D24" s="21">
        <f t="shared" ref="D24:E24" si="5">SUM(D18:D23)</f>
        <v>350000</v>
      </c>
      <c r="E24" s="21">
        <f t="shared" si="5"/>
        <v>0</v>
      </c>
      <c r="F24" s="10"/>
      <c r="G24" s="10"/>
      <c r="H24" s="10"/>
      <c r="I24" s="10"/>
      <c r="J24" s="10"/>
      <c r="K24" s="10"/>
      <c r="L24" s="10"/>
    </row>
    <row r="25" spans="1:12" x14ac:dyDescent="0.35">
      <c r="A25" s="92" t="s">
        <v>6</v>
      </c>
      <c r="B25" s="25">
        <f>Data!I22</f>
        <v>0.5</v>
      </c>
      <c r="C25" s="21">
        <f>C14*B25</f>
        <v>750000</v>
      </c>
      <c r="D25" s="21">
        <f>B25*D14</f>
        <v>750000</v>
      </c>
      <c r="E25" s="21">
        <f>B25*E14</f>
        <v>0</v>
      </c>
      <c r="F25" s="10"/>
      <c r="G25" s="10"/>
      <c r="H25" s="10"/>
      <c r="I25" s="10"/>
      <c r="J25" s="10"/>
      <c r="K25" s="10"/>
      <c r="L25" s="10"/>
    </row>
    <row r="26" spans="1:12" ht="15" thickBot="1" x14ac:dyDescent="0.4">
      <c r="A26" s="4" t="s">
        <v>142</v>
      </c>
      <c r="B26" s="26"/>
      <c r="C26" s="15">
        <f>C25+C24</f>
        <v>1100000</v>
      </c>
      <c r="D26" s="15">
        <f t="shared" ref="D26:E26" si="6">D25+D24</f>
        <v>1100000</v>
      </c>
      <c r="E26" s="15">
        <f t="shared" si="6"/>
        <v>0</v>
      </c>
      <c r="F26" s="10"/>
      <c r="G26" s="10"/>
      <c r="H26" s="10"/>
      <c r="I26" s="10"/>
      <c r="J26" s="10"/>
      <c r="K26" s="10"/>
      <c r="L26" s="10"/>
    </row>
    <row r="27" spans="1:12" ht="10" customHeight="1" thickTop="1" x14ac:dyDescent="0.35">
      <c r="A27" s="4"/>
      <c r="B27" s="4"/>
      <c r="C27" s="10"/>
      <c r="D27" s="10"/>
      <c r="E27" s="10"/>
      <c r="F27" s="10"/>
      <c r="G27" s="10"/>
      <c r="H27" s="10"/>
      <c r="I27" s="10"/>
      <c r="J27" s="10"/>
      <c r="K27" s="10"/>
      <c r="L27" s="10"/>
    </row>
    <row r="28" spans="1:12" x14ac:dyDescent="0.35">
      <c r="A28" s="45" t="s">
        <v>59</v>
      </c>
      <c r="C28" s="8" t="s">
        <v>13</v>
      </c>
      <c r="D28" s="8" t="s">
        <v>11</v>
      </c>
      <c r="E28" s="8" t="s">
        <v>12</v>
      </c>
      <c r="F28" s="10"/>
      <c r="G28" s="10"/>
      <c r="H28" s="10"/>
      <c r="I28" s="10"/>
      <c r="J28" s="10"/>
      <c r="K28" s="10"/>
      <c r="L28" s="10"/>
    </row>
    <row r="29" spans="1:12" x14ac:dyDescent="0.35">
      <c r="A29" t="s">
        <v>26</v>
      </c>
      <c r="C29" s="11">
        <f>Data!I13</f>
        <v>12000000</v>
      </c>
      <c r="D29" s="11">
        <f>Data!J13</f>
        <v>2000000</v>
      </c>
      <c r="E29" s="11">
        <f>Data!K13</f>
        <v>10000000</v>
      </c>
      <c r="F29" s="10"/>
      <c r="G29" s="10"/>
      <c r="H29" s="10"/>
      <c r="I29" s="10"/>
      <c r="J29" s="10"/>
      <c r="K29" s="10"/>
      <c r="L29" s="10"/>
    </row>
    <row r="30" spans="1:12" x14ac:dyDescent="0.35">
      <c r="A30" t="s">
        <v>19</v>
      </c>
      <c r="C30" s="12"/>
      <c r="D30" s="64">
        <f>D29/C29</f>
        <v>0.16666666666666666</v>
      </c>
      <c r="E30" s="64">
        <f>E29/C29</f>
        <v>0.83333333333333337</v>
      </c>
      <c r="F30" s="10"/>
      <c r="G30" s="10"/>
      <c r="H30" s="10"/>
      <c r="I30" s="10"/>
      <c r="J30" s="10"/>
      <c r="K30" s="10"/>
      <c r="L30" s="10"/>
    </row>
    <row r="31" spans="1:12" x14ac:dyDescent="0.35">
      <c r="A31" s="3" t="s">
        <v>24</v>
      </c>
      <c r="C31" s="12">
        <f>Data!I7</f>
        <v>8500000</v>
      </c>
      <c r="D31" s="12">
        <f>D30*C31</f>
        <v>1416666.6666666665</v>
      </c>
      <c r="E31" s="12">
        <f>E30*C31</f>
        <v>7083333.333333334</v>
      </c>
      <c r="F31" s="10"/>
      <c r="G31" s="10"/>
      <c r="H31" s="10"/>
      <c r="I31" s="10"/>
      <c r="J31" s="10"/>
      <c r="K31" s="10"/>
      <c r="L31" s="10"/>
    </row>
    <row r="32" spans="1:12" x14ac:dyDescent="0.35">
      <c r="A32" s="3" t="s">
        <v>25</v>
      </c>
      <c r="B32" s="10"/>
      <c r="C32" s="14">
        <f>Data!I10</f>
        <v>1000000</v>
      </c>
      <c r="D32" s="14">
        <f>C32*D30</f>
        <v>166666.66666666666</v>
      </c>
      <c r="E32" s="14">
        <f>C32*E30</f>
        <v>833333.33333333337</v>
      </c>
      <c r="F32" s="10"/>
      <c r="G32" s="10"/>
      <c r="H32" s="10"/>
      <c r="I32" s="10"/>
      <c r="J32" s="10"/>
      <c r="K32" s="10"/>
      <c r="L32" s="10"/>
    </row>
    <row r="33" spans="1:12" ht="15" thickBot="1" x14ac:dyDescent="0.4">
      <c r="A33" s="5" t="s">
        <v>127</v>
      </c>
      <c r="B33" s="10"/>
      <c r="C33" s="15">
        <f>C32+C31</f>
        <v>9500000</v>
      </c>
      <c r="D33" s="15">
        <f t="shared" ref="D33:E33" si="7">D32+D31</f>
        <v>1583333.3333333333</v>
      </c>
      <c r="E33" s="15">
        <f t="shared" si="7"/>
        <v>7916666.666666667</v>
      </c>
      <c r="F33" s="10"/>
      <c r="G33" s="10"/>
      <c r="H33" s="10"/>
      <c r="I33" s="10"/>
      <c r="J33" s="10"/>
      <c r="K33" s="10"/>
      <c r="L33" s="10"/>
    </row>
    <row r="34" spans="1:12" ht="9" customHeight="1" thickTop="1" x14ac:dyDescent="0.35">
      <c r="F34" s="10"/>
      <c r="G34" s="10"/>
      <c r="H34" s="10"/>
      <c r="I34" s="10"/>
      <c r="J34" s="10"/>
      <c r="K34" s="10"/>
      <c r="L34" s="10"/>
    </row>
    <row r="35" spans="1:12" x14ac:dyDescent="0.35">
      <c r="A35" s="45" t="s">
        <v>58</v>
      </c>
      <c r="B35" s="10"/>
      <c r="C35" s="23" t="s">
        <v>13</v>
      </c>
      <c r="D35" s="23" t="s">
        <v>11</v>
      </c>
      <c r="E35" s="23" t="s">
        <v>12</v>
      </c>
      <c r="F35" s="10"/>
      <c r="G35" s="10"/>
      <c r="H35" s="10"/>
      <c r="I35" s="10"/>
      <c r="J35" s="10"/>
      <c r="K35" s="10"/>
      <c r="L35" s="10"/>
    </row>
    <row r="36" spans="1:12" x14ac:dyDescent="0.35">
      <c r="A36" s="3" t="s">
        <v>27</v>
      </c>
      <c r="B36" s="10"/>
      <c r="C36" s="12">
        <f t="shared" ref="C36:E37" si="8">C24</f>
        <v>350000</v>
      </c>
      <c r="D36" s="12">
        <f t="shared" si="8"/>
        <v>350000</v>
      </c>
      <c r="E36" s="12">
        <f t="shared" si="8"/>
        <v>0</v>
      </c>
      <c r="F36" s="10"/>
      <c r="G36" s="10"/>
      <c r="H36" s="10"/>
      <c r="I36" s="10"/>
      <c r="J36" s="10"/>
      <c r="K36" s="10"/>
      <c r="L36" s="10"/>
    </row>
    <row r="37" spans="1:12" x14ac:dyDescent="0.35">
      <c r="A37" s="3" t="s">
        <v>14</v>
      </c>
      <c r="B37" s="10"/>
      <c r="C37" s="14">
        <f t="shared" si="8"/>
        <v>750000</v>
      </c>
      <c r="D37" s="14">
        <f t="shared" si="8"/>
        <v>750000</v>
      </c>
      <c r="E37" s="14">
        <f t="shared" si="8"/>
        <v>0</v>
      </c>
      <c r="F37" s="10"/>
      <c r="G37" s="10"/>
      <c r="H37" s="10"/>
      <c r="I37" s="10"/>
      <c r="J37" s="10"/>
      <c r="K37" s="10"/>
      <c r="L37" s="10"/>
    </row>
    <row r="38" spans="1:12" ht="9.5" customHeight="1" x14ac:dyDescent="0.35">
      <c r="C38" s="30"/>
      <c r="D38" s="30"/>
      <c r="E38" s="30"/>
      <c r="F38" s="10"/>
      <c r="G38" s="10"/>
      <c r="H38" s="10"/>
      <c r="I38" s="10"/>
      <c r="J38" s="10"/>
      <c r="K38" s="10"/>
      <c r="L38" s="10"/>
    </row>
    <row r="39" spans="1:12" x14ac:dyDescent="0.35">
      <c r="A39" s="45" t="s">
        <v>30</v>
      </c>
      <c r="B39" s="10"/>
      <c r="C39" s="11"/>
      <c r="D39" s="11"/>
      <c r="E39" s="11"/>
      <c r="F39" s="10"/>
      <c r="G39" s="10"/>
      <c r="H39" s="10"/>
      <c r="I39" s="10"/>
      <c r="J39" s="10"/>
      <c r="K39" s="10"/>
      <c r="L39" s="10"/>
    </row>
    <row r="40" spans="1:12" x14ac:dyDescent="0.35">
      <c r="A40" s="3" t="s">
        <v>27</v>
      </c>
      <c r="B40" s="10"/>
      <c r="C40" s="12">
        <f>C36+C31</f>
        <v>8850000</v>
      </c>
      <c r="D40" s="12">
        <f t="shared" ref="D40:E40" si="9">D36+D31</f>
        <v>1766666.6666666665</v>
      </c>
      <c r="E40" s="12">
        <f t="shared" si="9"/>
        <v>7083333.333333334</v>
      </c>
      <c r="F40" s="10"/>
      <c r="G40" s="10"/>
      <c r="H40" s="10"/>
      <c r="I40" s="10"/>
      <c r="J40" s="10"/>
      <c r="K40" s="10"/>
      <c r="L40" s="10"/>
    </row>
    <row r="41" spans="1:12" x14ac:dyDescent="0.35">
      <c r="A41" s="3" t="s">
        <v>14</v>
      </c>
      <c r="B41" s="10"/>
      <c r="C41" s="14">
        <f>C37+C32</f>
        <v>1750000</v>
      </c>
      <c r="D41" s="14">
        <f t="shared" ref="D41:E41" si="10">D37+D32</f>
        <v>916666.66666666663</v>
      </c>
      <c r="E41" s="14">
        <f t="shared" si="10"/>
        <v>833333.33333333337</v>
      </c>
      <c r="F41" s="10"/>
      <c r="G41" s="10"/>
      <c r="H41" s="10"/>
      <c r="I41" s="10"/>
      <c r="J41" s="10"/>
      <c r="K41" s="10"/>
      <c r="L41" s="10"/>
    </row>
    <row r="42" spans="1:12" ht="15" thickBot="1" x14ac:dyDescent="0.4">
      <c r="A42" s="4" t="s">
        <v>128</v>
      </c>
      <c r="B42" s="10"/>
      <c r="C42" s="15">
        <f>C41+C40</f>
        <v>10600000</v>
      </c>
      <c r="D42" s="15">
        <f t="shared" ref="D42:E42" si="11">D41+D40</f>
        <v>2683333.333333333</v>
      </c>
      <c r="E42" s="15">
        <f t="shared" si="11"/>
        <v>7916666.666666667</v>
      </c>
      <c r="F42" s="10"/>
      <c r="G42" s="10"/>
      <c r="H42" s="10"/>
      <c r="I42" s="10"/>
      <c r="J42" s="10"/>
      <c r="K42" s="10"/>
      <c r="L42" s="10"/>
    </row>
    <row r="43" spans="1:12" ht="15" thickTop="1" x14ac:dyDescent="0.35">
      <c r="B43" s="10"/>
      <c r="C43" s="10"/>
      <c r="D43" s="10"/>
      <c r="E43" s="10"/>
      <c r="F43" s="10"/>
      <c r="G43" s="10"/>
      <c r="H43" s="10"/>
      <c r="I43" s="10"/>
      <c r="J43" s="10"/>
      <c r="K43" s="10"/>
      <c r="L43" s="10"/>
    </row>
    <row r="44" spans="1:12" x14ac:dyDescent="0.35">
      <c r="B44" s="10"/>
      <c r="C44" s="10"/>
      <c r="D44" s="10"/>
      <c r="E44" s="10"/>
      <c r="F44" s="10"/>
      <c r="G44" s="10"/>
      <c r="H44" s="10"/>
      <c r="I44" s="10"/>
      <c r="J44" s="10"/>
      <c r="K44" s="10"/>
      <c r="L44" s="10"/>
    </row>
    <row r="45" spans="1:12" x14ac:dyDescent="0.35">
      <c r="B45" s="10"/>
      <c r="C45" s="10"/>
      <c r="D45" s="10"/>
      <c r="E45" s="10"/>
      <c r="F45" s="10"/>
      <c r="G45" s="10"/>
      <c r="H45" s="10"/>
      <c r="I45" s="10"/>
      <c r="J45" s="10"/>
      <c r="K45" s="10"/>
      <c r="L45" s="10"/>
    </row>
    <row r="46" spans="1:12" x14ac:dyDescent="0.35">
      <c r="B46" s="10"/>
      <c r="C46" s="10"/>
      <c r="D46" s="10"/>
      <c r="E46" s="10"/>
      <c r="F46" s="10"/>
      <c r="G46" s="10"/>
      <c r="H46" s="10"/>
      <c r="I46" s="10"/>
      <c r="J46" s="10"/>
      <c r="K46" s="10"/>
      <c r="L46" s="10"/>
    </row>
    <row r="47" spans="1:12" x14ac:dyDescent="0.35">
      <c r="B47" s="10"/>
      <c r="C47" s="10"/>
      <c r="D47" s="10"/>
      <c r="E47" s="10"/>
      <c r="F47" s="10"/>
      <c r="G47" s="10"/>
      <c r="H47" s="10"/>
      <c r="I47" s="10"/>
      <c r="J47" s="10"/>
      <c r="K47" s="10"/>
      <c r="L47" s="10"/>
    </row>
    <row r="48" spans="1:12" x14ac:dyDescent="0.35">
      <c r="B48" s="10"/>
      <c r="C48" s="10"/>
      <c r="D48" s="10"/>
      <c r="E48" s="10"/>
      <c r="F48" s="10"/>
      <c r="G48" s="10"/>
      <c r="H48" s="10"/>
      <c r="I48" s="10"/>
      <c r="J48" s="10"/>
      <c r="K48" s="10"/>
      <c r="L48" s="10"/>
    </row>
    <row r="49" spans="2:12" x14ac:dyDescent="0.35">
      <c r="B49" s="10"/>
      <c r="C49" s="10"/>
      <c r="D49" s="10"/>
      <c r="E49" s="10"/>
      <c r="F49" s="10"/>
      <c r="G49" s="10"/>
      <c r="H49" s="10"/>
      <c r="I49" s="10"/>
      <c r="J49" s="10"/>
      <c r="K49" s="10"/>
      <c r="L49" s="10"/>
    </row>
    <row r="50" spans="2:12" x14ac:dyDescent="0.35">
      <c r="B50" s="9"/>
      <c r="C50" s="9"/>
      <c r="D50" s="9"/>
      <c r="E50" s="9"/>
      <c r="F50" s="9"/>
      <c r="G50" s="9"/>
      <c r="H50" s="10"/>
      <c r="I50" s="10"/>
      <c r="J50" s="10"/>
      <c r="K50" s="10"/>
      <c r="L50" s="10"/>
    </row>
    <row r="51" spans="2:12" x14ac:dyDescent="0.35">
      <c r="C51" s="10"/>
      <c r="D51" s="10"/>
      <c r="E51" s="10"/>
      <c r="F51" s="10"/>
      <c r="G51" s="10"/>
      <c r="H51" s="10"/>
      <c r="I51" s="10"/>
      <c r="J51" s="10"/>
      <c r="K51" s="10"/>
      <c r="L51" s="10"/>
    </row>
    <row r="52" spans="2:12" x14ac:dyDescent="0.35">
      <c r="C52" s="10"/>
      <c r="D52" s="10"/>
      <c r="E52" s="10"/>
      <c r="F52" s="10"/>
      <c r="G52" s="10"/>
      <c r="H52" s="10"/>
      <c r="I52" s="10"/>
      <c r="J52" s="10"/>
      <c r="K52" s="10"/>
      <c r="L52" s="10"/>
    </row>
  </sheetData>
  <mergeCells count="3">
    <mergeCell ref="B4:G4"/>
    <mergeCell ref="A2:G2"/>
    <mergeCell ref="B3:G3"/>
  </mergeCells>
  <pageMargins left="0.7" right="0.7" top="0.75" bottom="0.75" header="0.3" footer="0.3"/>
  <ignoredErrors>
    <ignoredError sqref="C24:E2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22853-4BAA-4664-8159-EB061B0C39FA}">
  <dimension ref="A1:L60"/>
  <sheetViews>
    <sheetView topLeftCell="A32" workbookViewId="0">
      <selection activeCell="A14" sqref="A14"/>
    </sheetView>
  </sheetViews>
  <sheetFormatPr defaultRowHeight="14.5" x14ac:dyDescent="0.35"/>
  <cols>
    <col min="1" max="1" width="50.54296875" customWidth="1"/>
    <col min="2" max="2" width="4.81640625" customWidth="1"/>
    <col min="3" max="3" width="12.81640625" customWidth="1"/>
    <col min="4" max="4" width="12.6328125" customWidth="1"/>
    <col min="5" max="5" width="12.81640625" customWidth="1"/>
    <col min="6" max="6" width="2" customWidth="1"/>
    <col min="7" max="7" width="11.7265625" customWidth="1"/>
    <col min="8" max="8" width="12.54296875" customWidth="1"/>
    <col min="9" max="9" width="11" customWidth="1"/>
    <col min="10" max="10" width="10.26953125" customWidth="1"/>
    <col min="11" max="12" width="14.6328125" customWidth="1"/>
  </cols>
  <sheetData>
    <row r="1" spans="1:12" ht="21.5" thickBot="1" x14ac:dyDescent="0.55000000000000004">
      <c r="A1" s="73" t="s">
        <v>105</v>
      </c>
      <c r="B1" s="1"/>
    </row>
    <row r="2" spans="1:12" ht="20" customHeight="1" x14ac:dyDescent="0.35">
      <c r="A2" s="111" t="s">
        <v>68</v>
      </c>
      <c r="B2" s="112"/>
      <c r="C2" s="112"/>
      <c r="D2" s="112"/>
      <c r="E2" s="112"/>
      <c r="F2" s="112"/>
      <c r="G2" s="113"/>
    </row>
    <row r="3" spans="1:12" x14ac:dyDescent="0.35">
      <c r="A3" s="117" t="s">
        <v>102</v>
      </c>
      <c r="B3" s="118"/>
      <c r="C3" s="122" t="s">
        <v>103</v>
      </c>
      <c r="D3" s="122"/>
      <c r="E3" s="122"/>
      <c r="F3" s="122"/>
      <c r="G3" s="123"/>
    </row>
    <row r="4" spans="1:12" ht="79" customHeight="1" thickBot="1" x14ac:dyDescent="0.4">
      <c r="A4" s="119" t="s">
        <v>140</v>
      </c>
      <c r="B4" s="120"/>
      <c r="C4" s="120" t="s">
        <v>101</v>
      </c>
      <c r="D4" s="120"/>
      <c r="E4" s="120"/>
      <c r="F4" s="120"/>
      <c r="G4" s="121"/>
    </row>
    <row r="5" spans="1:12" x14ac:dyDescent="0.35">
      <c r="A5" s="106"/>
      <c r="B5" s="106"/>
      <c r="C5" s="106"/>
      <c r="D5" s="106"/>
      <c r="E5" s="106"/>
      <c r="F5" s="106"/>
    </row>
    <row r="6" spans="1:12" ht="21" customHeight="1" x14ac:dyDescent="0.35">
      <c r="A6" s="45" t="s">
        <v>33</v>
      </c>
      <c r="C6" s="31" t="s">
        <v>13</v>
      </c>
      <c r="D6" s="31" t="s">
        <v>11</v>
      </c>
      <c r="E6" s="31" t="s">
        <v>12</v>
      </c>
    </row>
    <row r="7" spans="1:12" x14ac:dyDescent="0.35">
      <c r="A7" s="6" t="s">
        <v>17</v>
      </c>
      <c r="B7" s="6"/>
      <c r="C7" s="11">
        <f>Data!C4</f>
        <v>1000000</v>
      </c>
      <c r="D7" s="11">
        <f>Data!D4</f>
        <v>1000000</v>
      </c>
      <c r="E7" s="11">
        <f>Data!E4</f>
        <v>0</v>
      </c>
    </row>
    <row r="8" spans="1:12" x14ac:dyDescent="0.35">
      <c r="A8" s="6" t="s">
        <v>18</v>
      </c>
      <c r="B8" s="6"/>
      <c r="C8" s="11">
        <f>Data!C5</f>
        <v>2000000</v>
      </c>
      <c r="D8" s="11">
        <f>Data!D5</f>
        <v>0</v>
      </c>
      <c r="E8" s="11">
        <f>Data!E5</f>
        <v>2000000</v>
      </c>
    </row>
    <row r="9" spans="1:12" x14ac:dyDescent="0.35">
      <c r="A9" s="6" t="s">
        <v>141</v>
      </c>
      <c r="B9" s="6"/>
      <c r="C9" s="11">
        <f>Data!C6</f>
        <v>1000000</v>
      </c>
      <c r="D9" s="11">
        <f>Data!D6</f>
        <v>1000000</v>
      </c>
      <c r="E9" s="11">
        <f>Data!E6</f>
        <v>0</v>
      </c>
    </row>
    <row r="10" spans="1:12" x14ac:dyDescent="0.35">
      <c r="A10" s="6" t="s">
        <v>34</v>
      </c>
      <c r="B10" s="6"/>
      <c r="C10" s="12">
        <f>Data!C7</f>
        <v>4000000</v>
      </c>
      <c r="D10" s="12">
        <f>Data!D7</f>
        <v>4000000</v>
      </c>
      <c r="E10" s="12">
        <f>Data!E7</f>
        <v>0</v>
      </c>
    </row>
    <row r="11" spans="1:12" ht="15" thickBot="1" x14ac:dyDescent="0.4">
      <c r="A11" s="5" t="s">
        <v>145</v>
      </c>
      <c r="B11" s="6"/>
      <c r="C11" s="15">
        <f>SUM(C7:C10)</f>
        <v>8000000</v>
      </c>
      <c r="D11" s="15">
        <f>SUM(D7:D10)</f>
        <v>6000000</v>
      </c>
      <c r="E11" s="15">
        <f>SUM(E7:E10)</f>
        <v>2000000</v>
      </c>
    </row>
    <row r="12" spans="1:12" ht="15" thickTop="1" x14ac:dyDescent="0.35">
      <c r="A12" s="4" t="s">
        <v>35</v>
      </c>
      <c r="B12" s="6"/>
      <c r="C12" s="11"/>
      <c r="D12" s="22">
        <f>D11/C11</f>
        <v>0.75</v>
      </c>
      <c r="E12" s="22">
        <f>E11/C11</f>
        <v>0.25</v>
      </c>
    </row>
    <row r="13" spans="1:12" ht="9" customHeight="1" x14ac:dyDescent="0.35">
      <c r="C13" s="7"/>
      <c r="D13" s="7"/>
      <c r="E13" s="7"/>
    </row>
    <row r="14" spans="1:12" x14ac:dyDescent="0.35">
      <c r="A14" s="45" t="s">
        <v>146</v>
      </c>
      <c r="C14" s="31" t="s">
        <v>13</v>
      </c>
      <c r="D14" s="31" t="s">
        <v>11</v>
      </c>
      <c r="E14" s="31" t="s">
        <v>12</v>
      </c>
    </row>
    <row r="15" spans="1:12" x14ac:dyDescent="0.35">
      <c r="A15" s="6" t="s">
        <v>17</v>
      </c>
      <c r="B15" s="6"/>
      <c r="C15" s="11">
        <f>Data!C4</f>
        <v>1000000</v>
      </c>
      <c r="D15" s="11">
        <f>C15*D12</f>
        <v>750000</v>
      </c>
      <c r="E15" s="11">
        <f>C15*E12</f>
        <v>250000</v>
      </c>
      <c r="F15" s="10"/>
      <c r="L15" s="10"/>
    </row>
    <row r="16" spans="1:12" x14ac:dyDescent="0.35">
      <c r="A16" s="6" t="s">
        <v>18</v>
      </c>
      <c r="B16" s="6"/>
      <c r="C16" s="11">
        <f>Data!C5</f>
        <v>2000000</v>
      </c>
      <c r="D16" s="11">
        <f>C16*D12</f>
        <v>1500000</v>
      </c>
      <c r="E16" s="11">
        <f>C16*E12</f>
        <v>500000</v>
      </c>
      <c r="F16" s="10"/>
      <c r="L16" s="10"/>
    </row>
    <row r="17" spans="1:12" x14ac:dyDescent="0.35">
      <c r="A17" s="6" t="s">
        <v>7</v>
      </c>
      <c r="B17" s="6"/>
      <c r="C17" s="11">
        <f>Data!C6</f>
        <v>1000000</v>
      </c>
      <c r="D17" s="11">
        <f>C17*D12</f>
        <v>750000</v>
      </c>
      <c r="E17" s="11">
        <f>C17*E12</f>
        <v>250000</v>
      </c>
      <c r="F17" s="16"/>
      <c r="L17" s="10"/>
    </row>
    <row r="18" spans="1:12" x14ac:dyDescent="0.35">
      <c r="A18" s="6" t="s">
        <v>4</v>
      </c>
      <c r="B18" s="6"/>
      <c r="C18" s="11">
        <f>Data!C11</f>
        <v>-800000</v>
      </c>
      <c r="D18" s="11">
        <f>C18*D12</f>
        <v>-600000</v>
      </c>
      <c r="E18" s="11">
        <f>C18*E12</f>
        <v>-200000</v>
      </c>
      <c r="F18" s="10"/>
      <c r="K18" s="10"/>
      <c r="L18" s="10"/>
    </row>
    <row r="19" spans="1:12" x14ac:dyDescent="0.35">
      <c r="A19" s="6" t="s">
        <v>5</v>
      </c>
      <c r="B19" s="6"/>
      <c r="C19" s="11">
        <f>Data!C12</f>
        <v>-1500000</v>
      </c>
      <c r="D19" s="11">
        <f>C19*D12</f>
        <v>-1125000</v>
      </c>
      <c r="E19" s="11">
        <f>C19*E12</f>
        <v>-375000</v>
      </c>
      <c r="F19" s="10"/>
      <c r="H19" s="10"/>
      <c r="I19" s="10"/>
      <c r="J19" s="10"/>
      <c r="K19" s="10"/>
      <c r="L19" s="10"/>
    </row>
    <row r="20" spans="1:12" x14ac:dyDescent="0.35">
      <c r="A20" s="6" t="s">
        <v>0</v>
      </c>
      <c r="B20" s="6"/>
      <c r="C20" s="12">
        <f>Data!C13</f>
        <v>-1000000</v>
      </c>
      <c r="D20" s="11">
        <f>C20*D12</f>
        <v>-750000</v>
      </c>
      <c r="E20" s="11">
        <f>C20*E12</f>
        <v>-250000</v>
      </c>
      <c r="F20" s="10"/>
      <c r="G20" s="10"/>
      <c r="H20" s="10"/>
      <c r="I20" s="10"/>
      <c r="J20" s="10"/>
      <c r="K20" s="10"/>
      <c r="L20" s="10"/>
    </row>
    <row r="21" spans="1:12" x14ac:dyDescent="0.35">
      <c r="A21" s="92" t="s">
        <v>129</v>
      </c>
      <c r="B21" s="6"/>
      <c r="C21" s="14">
        <f>SUM(C15:C20)</f>
        <v>700000</v>
      </c>
      <c r="D21" s="14">
        <f t="shared" ref="D21:E21" si="0">SUM(D15:D20)</f>
        <v>525000</v>
      </c>
      <c r="E21" s="14">
        <f t="shared" si="0"/>
        <v>175000</v>
      </c>
      <c r="F21" s="10"/>
      <c r="G21" s="10"/>
      <c r="H21" s="10"/>
      <c r="I21" s="10"/>
      <c r="J21" s="10"/>
      <c r="K21" s="10"/>
      <c r="L21" s="10"/>
    </row>
    <row r="22" spans="1:12" x14ac:dyDescent="0.35">
      <c r="A22" s="92" t="s">
        <v>120</v>
      </c>
      <c r="B22" s="6"/>
      <c r="C22" s="12">
        <f>Data!C17</f>
        <v>1500000</v>
      </c>
      <c r="D22" s="12">
        <f>C22*D12</f>
        <v>1125000</v>
      </c>
      <c r="E22" s="12">
        <f>C22*E12</f>
        <v>375000</v>
      </c>
      <c r="F22" s="13"/>
      <c r="G22" s="10"/>
      <c r="H22" s="10"/>
      <c r="I22" s="10"/>
      <c r="J22" s="10"/>
      <c r="K22" s="10"/>
      <c r="L22" s="10"/>
    </row>
    <row r="23" spans="1:12" ht="15" thickBot="1" x14ac:dyDescent="0.4">
      <c r="A23" s="4" t="s">
        <v>130</v>
      </c>
      <c r="B23" s="4"/>
      <c r="C23" s="15">
        <f>C21+C22</f>
        <v>2200000</v>
      </c>
      <c r="D23" s="15">
        <f t="shared" ref="D23:E23" si="1">D21+D22</f>
        <v>1650000</v>
      </c>
      <c r="E23" s="15">
        <f t="shared" si="1"/>
        <v>550000</v>
      </c>
      <c r="F23" s="10"/>
      <c r="G23" s="10"/>
      <c r="H23" s="10"/>
      <c r="I23" s="10"/>
      <c r="J23" s="10"/>
      <c r="K23" s="10"/>
      <c r="L23" s="10"/>
    </row>
    <row r="24" spans="1:12" ht="7.5" customHeight="1" thickTop="1" x14ac:dyDescent="0.35">
      <c r="A24" s="3"/>
      <c r="B24" s="3"/>
      <c r="C24" s="10"/>
      <c r="D24" s="10"/>
      <c r="E24" s="10"/>
      <c r="F24" s="10"/>
      <c r="G24" s="10"/>
      <c r="H24" s="10"/>
      <c r="I24" s="10"/>
      <c r="J24" s="10"/>
      <c r="K24" s="10"/>
      <c r="L24" s="10"/>
    </row>
    <row r="25" spans="1:12" x14ac:dyDescent="0.35">
      <c r="A25" s="46" t="s">
        <v>58</v>
      </c>
      <c r="B25" s="8" t="s">
        <v>22</v>
      </c>
      <c r="C25" s="31" t="s">
        <v>13</v>
      </c>
      <c r="D25" s="31" t="s">
        <v>11</v>
      </c>
      <c r="E25" s="31" t="s">
        <v>12</v>
      </c>
      <c r="F25" s="10"/>
      <c r="G25" s="10"/>
      <c r="H25" s="10"/>
      <c r="I25" s="10"/>
      <c r="J25" s="10"/>
      <c r="K25" s="10"/>
      <c r="L25" s="10"/>
    </row>
    <row r="26" spans="1:12" x14ac:dyDescent="0.35">
      <c r="A26" s="6" t="s">
        <v>17</v>
      </c>
      <c r="B26" s="25">
        <f>Data!I16</f>
        <v>0.5</v>
      </c>
      <c r="C26" s="20">
        <f t="shared" ref="C26:C31" si="2">C15*B26</f>
        <v>500000</v>
      </c>
      <c r="D26" s="20">
        <f t="shared" ref="D26:D31" si="3">B26*D15</f>
        <v>375000</v>
      </c>
      <c r="E26" s="20">
        <f t="shared" ref="E26:E31" si="4">B26*E15</f>
        <v>125000</v>
      </c>
      <c r="F26" s="10"/>
      <c r="G26" s="10"/>
      <c r="H26" s="10"/>
      <c r="I26" s="10"/>
      <c r="J26" s="10"/>
      <c r="K26" s="10"/>
      <c r="L26" s="10"/>
    </row>
    <row r="27" spans="1:12" x14ac:dyDescent="0.35">
      <c r="A27" s="6" t="s">
        <v>18</v>
      </c>
      <c r="B27" s="25">
        <f>Data!I17</f>
        <v>0.5</v>
      </c>
      <c r="C27" s="20">
        <f t="shared" si="2"/>
        <v>1000000</v>
      </c>
      <c r="D27" s="20">
        <f t="shared" si="3"/>
        <v>750000</v>
      </c>
      <c r="E27" s="20">
        <f t="shared" si="4"/>
        <v>250000</v>
      </c>
      <c r="F27" s="10"/>
      <c r="G27" s="10"/>
      <c r="H27" s="10"/>
      <c r="I27" s="10"/>
      <c r="J27" s="10"/>
      <c r="K27" s="10"/>
      <c r="L27" s="10"/>
    </row>
    <row r="28" spans="1:12" x14ac:dyDescent="0.35">
      <c r="A28" s="6" t="s">
        <v>7</v>
      </c>
      <c r="B28" s="25">
        <f>Data!I18</f>
        <v>0.5</v>
      </c>
      <c r="C28" s="20">
        <f t="shared" si="2"/>
        <v>500000</v>
      </c>
      <c r="D28" s="20">
        <f t="shared" si="3"/>
        <v>375000</v>
      </c>
      <c r="E28" s="20">
        <f t="shared" si="4"/>
        <v>125000</v>
      </c>
      <c r="F28" s="10"/>
      <c r="G28" s="10"/>
      <c r="H28" s="10"/>
      <c r="I28" s="10"/>
      <c r="J28" s="10"/>
      <c r="K28" s="10"/>
      <c r="L28" s="10"/>
    </row>
    <row r="29" spans="1:12" x14ac:dyDescent="0.35">
      <c r="A29" s="6" t="s">
        <v>4</v>
      </c>
      <c r="B29" s="25">
        <f>Data!I19</f>
        <v>0.5</v>
      </c>
      <c r="C29" s="20">
        <f t="shared" si="2"/>
        <v>-400000</v>
      </c>
      <c r="D29" s="20">
        <f t="shared" si="3"/>
        <v>-300000</v>
      </c>
      <c r="E29" s="20">
        <f t="shared" si="4"/>
        <v>-100000</v>
      </c>
      <c r="F29" s="10"/>
      <c r="G29" s="10"/>
      <c r="H29" s="10"/>
      <c r="I29" s="10"/>
      <c r="J29" s="10"/>
      <c r="K29" s="10"/>
      <c r="L29" s="10"/>
    </row>
    <row r="30" spans="1:12" x14ac:dyDescent="0.35">
      <c r="A30" s="6" t="s">
        <v>5</v>
      </c>
      <c r="B30" s="25">
        <f>Data!I20</f>
        <v>0.5</v>
      </c>
      <c r="C30" s="20">
        <f t="shared" si="2"/>
        <v>-750000</v>
      </c>
      <c r="D30" s="20">
        <f t="shared" si="3"/>
        <v>-562500</v>
      </c>
      <c r="E30" s="20">
        <f t="shared" si="4"/>
        <v>-187500</v>
      </c>
      <c r="F30" s="10"/>
      <c r="G30" s="10"/>
      <c r="H30" s="10"/>
      <c r="I30" s="10"/>
      <c r="J30" s="10"/>
      <c r="K30" s="10"/>
      <c r="L30" s="10"/>
    </row>
    <row r="31" spans="1:12" x14ac:dyDescent="0.35">
      <c r="A31" s="6" t="s">
        <v>0</v>
      </c>
      <c r="B31" s="25">
        <f>Data!I21</f>
        <v>0.5</v>
      </c>
      <c r="C31" s="29">
        <f t="shared" si="2"/>
        <v>-500000</v>
      </c>
      <c r="D31" s="29">
        <f t="shared" si="3"/>
        <v>-375000</v>
      </c>
      <c r="E31" s="29">
        <f t="shared" si="4"/>
        <v>-125000</v>
      </c>
      <c r="F31" s="10"/>
      <c r="G31" s="10"/>
      <c r="H31" s="10"/>
      <c r="I31" s="10"/>
      <c r="J31" s="10"/>
      <c r="K31" s="10"/>
      <c r="L31" s="10"/>
    </row>
    <row r="32" spans="1:12" x14ac:dyDescent="0.35">
      <c r="A32" s="92" t="s">
        <v>1</v>
      </c>
      <c r="B32" s="25"/>
      <c r="C32" s="21">
        <f>SUM(C26:C31)</f>
        <v>350000</v>
      </c>
      <c r="D32" s="21">
        <f t="shared" ref="D32:E32" si="5">SUM(D26:D31)</f>
        <v>262500</v>
      </c>
      <c r="E32" s="21">
        <f t="shared" si="5"/>
        <v>87500</v>
      </c>
      <c r="F32" s="10"/>
      <c r="G32" s="10"/>
      <c r="H32" s="10"/>
      <c r="I32" s="10"/>
      <c r="J32" s="10"/>
      <c r="K32" s="10"/>
      <c r="L32" s="10"/>
    </row>
    <row r="33" spans="1:12" x14ac:dyDescent="0.35">
      <c r="A33" s="92" t="s">
        <v>6</v>
      </c>
      <c r="B33" s="25">
        <f>Data!I22</f>
        <v>0.5</v>
      </c>
      <c r="C33" s="21">
        <f>C22*B33</f>
        <v>750000</v>
      </c>
      <c r="D33" s="21">
        <f>B33*D22</f>
        <v>562500</v>
      </c>
      <c r="E33" s="21">
        <f>B33*E22</f>
        <v>187500</v>
      </c>
      <c r="F33" s="10"/>
      <c r="G33" s="10"/>
      <c r="H33" s="10"/>
      <c r="I33" s="10"/>
      <c r="J33" s="10"/>
      <c r="K33" s="10"/>
      <c r="L33" s="10"/>
    </row>
    <row r="34" spans="1:12" ht="15" thickBot="1" x14ac:dyDescent="0.4">
      <c r="A34" s="4" t="s">
        <v>142</v>
      </c>
      <c r="B34" s="26"/>
      <c r="C34" s="15">
        <f>C32+C33</f>
        <v>1100000</v>
      </c>
      <c r="D34" s="15">
        <f t="shared" ref="D34:E34" si="6">D32+D33</f>
        <v>825000</v>
      </c>
      <c r="E34" s="15">
        <f t="shared" si="6"/>
        <v>275000</v>
      </c>
      <c r="F34" s="10"/>
      <c r="G34" s="10"/>
      <c r="H34" s="10"/>
      <c r="I34" s="10"/>
      <c r="J34" s="10"/>
      <c r="K34" s="10"/>
      <c r="L34" s="10"/>
    </row>
    <row r="35" spans="1:12" ht="9.5" customHeight="1" thickTop="1" x14ac:dyDescent="0.35">
      <c r="A35" s="4"/>
      <c r="B35" s="4"/>
      <c r="C35" s="10"/>
      <c r="D35" s="10"/>
      <c r="E35" s="10"/>
      <c r="F35" s="10"/>
      <c r="G35" s="10"/>
      <c r="H35" s="10"/>
      <c r="I35" s="10"/>
      <c r="J35" s="10"/>
      <c r="K35" s="10"/>
      <c r="L35" s="10"/>
    </row>
    <row r="36" spans="1:12" x14ac:dyDescent="0.35">
      <c r="A36" s="45" t="s">
        <v>29</v>
      </c>
      <c r="C36" s="8" t="s">
        <v>13</v>
      </c>
      <c r="D36" s="8" t="s">
        <v>11</v>
      </c>
      <c r="E36" s="8" t="s">
        <v>12</v>
      </c>
      <c r="F36" s="10"/>
      <c r="G36" s="10"/>
      <c r="H36" s="10"/>
      <c r="I36" s="10"/>
      <c r="J36" s="10"/>
      <c r="K36" s="10"/>
      <c r="L36" s="10"/>
    </row>
    <row r="37" spans="1:12" x14ac:dyDescent="0.35">
      <c r="A37" t="s">
        <v>26</v>
      </c>
      <c r="C37" s="11">
        <f>Data!I13</f>
        <v>12000000</v>
      </c>
      <c r="D37" s="11">
        <f>Data!J13</f>
        <v>2000000</v>
      </c>
      <c r="E37" s="11">
        <f>Data!K13</f>
        <v>10000000</v>
      </c>
      <c r="F37" s="10"/>
      <c r="G37" s="10"/>
      <c r="H37" s="10"/>
      <c r="I37" s="10"/>
      <c r="J37" s="10"/>
      <c r="K37" s="10"/>
      <c r="L37" s="10"/>
    </row>
    <row r="38" spans="1:12" x14ac:dyDescent="0.35">
      <c r="A38" t="s">
        <v>19</v>
      </c>
      <c r="C38" s="11"/>
      <c r="D38" s="22">
        <f>D37/C37</f>
        <v>0.16666666666666666</v>
      </c>
      <c r="E38" s="22">
        <f>E37/C37</f>
        <v>0.83333333333333337</v>
      </c>
      <c r="F38" s="10"/>
      <c r="G38" s="10"/>
      <c r="H38" s="10"/>
      <c r="I38" s="10"/>
      <c r="J38" s="10"/>
      <c r="K38" s="10"/>
      <c r="L38" s="10"/>
    </row>
    <row r="39" spans="1:12" x14ac:dyDescent="0.35">
      <c r="A39" s="3" t="s">
        <v>24</v>
      </c>
      <c r="C39" s="12">
        <f>Data!I7</f>
        <v>8500000</v>
      </c>
      <c r="D39" s="12">
        <f>D38*C39</f>
        <v>1416666.6666666665</v>
      </c>
      <c r="E39" s="12">
        <f>E38*C39</f>
        <v>7083333.333333334</v>
      </c>
      <c r="F39" s="10"/>
      <c r="G39" s="10"/>
      <c r="H39" s="10"/>
      <c r="I39" s="10"/>
      <c r="J39" s="10"/>
      <c r="K39" s="10"/>
      <c r="L39" s="10"/>
    </row>
    <row r="40" spans="1:12" x14ac:dyDescent="0.35">
      <c r="A40" s="3" t="s">
        <v>25</v>
      </c>
      <c r="B40" s="10"/>
      <c r="C40" s="14">
        <f>Data!I10</f>
        <v>1000000</v>
      </c>
      <c r="D40" s="14">
        <f>C40*D38</f>
        <v>166666.66666666666</v>
      </c>
      <c r="E40" s="14">
        <f>C40*E38</f>
        <v>833333.33333333337</v>
      </c>
      <c r="F40" s="10"/>
      <c r="G40" s="10"/>
      <c r="H40" s="10"/>
      <c r="I40" s="10"/>
      <c r="J40" s="10"/>
      <c r="K40" s="10"/>
      <c r="L40" s="10"/>
    </row>
    <row r="41" spans="1:12" ht="15" thickBot="1" x14ac:dyDescent="0.4">
      <c r="A41" s="5" t="s">
        <v>127</v>
      </c>
      <c r="B41" s="10"/>
      <c r="C41" s="15">
        <f>C40+C39</f>
        <v>9500000</v>
      </c>
      <c r="D41" s="15">
        <f t="shared" ref="D41:E41" si="7">D40+D39</f>
        <v>1583333.3333333333</v>
      </c>
      <c r="E41" s="15">
        <f t="shared" si="7"/>
        <v>7916666.666666667</v>
      </c>
      <c r="F41" s="10"/>
      <c r="G41" s="10"/>
      <c r="H41" s="10"/>
      <c r="I41" s="10"/>
      <c r="J41" s="10"/>
      <c r="K41" s="10"/>
      <c r="L41" s="10"/>
    </row>
    <row r="42" spans="1:12" ht="9" customHeight="1" thickTop="1" x14ac:dyDescent="0.35">
      <c r="F42" s="10"/>
      <c r="G42" s="10"/>
      <c r="H42" s="10"/>
      <c r="I42" s="10"/>
      <c r="J42" s="10"/>
      <c r="K42" s="10"/>
      <c r="L42" s="10"/>
    </row>
    <row r="43" spans="1:12" x14ac:dyDescent="0.35">
      <c r="A43" s="45" t="s">
        <v>21</v>
      </c>
      <c r="B43" s="10"/>
      <c r="C43" s="23" t="s">
        <v>13</v>
      </c>
      <c r="D43" s="23" t="s">
        <v>11</v>
      </c>
      <c r="E43" s="23" t="s">
        <v>12</v>
      </c>
      <c r="F43" s="10"/>
      <c r="G43" s="10"/>
      <c r="H43" s="10"/>
      <c r="I43" s="10"/>
      <c r="J43" s="10"/>
      <c r="K43" s="10"/>
      <c r="L43" s="10"/>
    </row>
    <row r="44" spans="1:12" x14ac:dyDescent="0.35">
      <c r="A44" s="3" t="s">
        <v>27</v>
      </c>
      <c r="B44" s="10"/>
      <c r="C44" s="12">
        <f t="shared" ref="C44:E45" si="8">C32</f>
        <v>350000</v>
      </c>
      <c r="D44" s="12">
        <f t="shared" si="8"/>
        <v>262500</v>
      </c>
      <c r="E44" s="12">
        <f t="shared" si="8"/>
        <v>87500</v>
      </c>
      <c r="F44" s="10"/>
      <c r="G44" s="10"/>
      <c r="H44" s="10"/>
      <c r="I44" s="10"/>
      <c r="J44" s="10"/>
      <c r="K44" s="10"/>
      <c r="L44" s="10"/>
    </row>
    <row r="45" spans="1:12" x14ac:dyDescent="0.35">
      <c r="A45" s="3" t="s">
        <v>14</v>
      </c>
      <c r="B45" s="10"/>
      <c r="C45" s="14">
        <f t="shared" si="8"/>
        <v>750000</v>
      </c>
      <c r="D45" s="14">
        <f t="shared" si="8"/>
        <v>562500</v>
      </c>
      <c r="E45" s="14">
        <f t="shared" si="8"/>
        <v>187500</v>
      </c>
      <c r="F45" s="10"/>
      <c r="G45" s="10"/>
      <c r="H45" s="10"/>
      <c r="I45" s="10"/>
      <c r="J45" s="10"/>
      <c r="K45" s="10"/>
      <c r="L45" s="10"/>
    </row>
    <row r="46" spans="1:12" ht="9.5" customHeight="1" x14ac:dyDescent="0.35">
      <c r="F46" s="10"/>
      <c r="G46" s="10"/>
      <c r="H46" s="10"/>
      <c r="I46" s="10"/>
      <c r="J46" s="10"/>
      <c r="K46" s="10"/>
      <c r="L46" s="10"/>
    </row>
    <row r="47" spans="1:12" x14ac:dyDescent="0.35">
      <c r="A47" s="45" t="s">
        <v>30</v>
      </c>
      <c r="B47" s="10"/>
      <c r="C47" s="23" t="s">
        <v>13</v>
      </c>
      <c r="D47" s="23" t="s">
        <v>11</v>
      </c>
      <c r="E47" s="23" t="s">
        <v>12</v>
      </c>
      <c r="F47" s="10"/>
      <c r="G47" s="10"/>
      <c r="H47" s="10"/>
      <c r="I47" s="10"/>
      <c r="J47" s="10"/>
      <c r="K47" s="10"/>
      <c r="L47" s="10"/>
    </row>
    <row r="48" spans="1:12" x14ac:dyDescent="0.35">
      <c r="A48" s="3" t="s">
        <v>27</v>
      </c>
      <c r="B48" s="10"/>
      <c r="C48" s="12">
        <f t="shared" ref="C48:E49" si="9">C44+C39</f>
        <v>8850000</v>
      </c>
      <c r="D48" s="12">
        <f t="shared" si="9"/>
        <v>1679166.6666666665</v>
      </c>
      <c r="E48" s="12">
        <f t="shared" si="9"/>
        <v>7170833.333333334</v>
      </c>
      <c r="F48" s="10"/>
      <c r="G48" s="10"/>
      <c r="H48" s="10"/>
      <c r="I48" s="10"/>
      <c r="J48" s="10"/>
      <c r="K48" s="10"/>
      <c r="L48" s="10"/>
    </row>
    <row r="49" spans="1:12" x14ac:dyDescent="0.35">
      <c r="A49" s="3" t="s">
        <v>14</v>
      </c>
      <c r="B49" s="10"/>
      <c r="C49" s="14">
        <f t="shared" si="9"/>
        <v>1750000</v>
      </c>
      <c r="D49" s="14">
        <f t="shared" si="9"/>
        <v>729166.66666666663</v>
      </c>
      <c r="E49" s="14">
        <f t="shared" si="9"/>
        <v>1020833.3333333334</v>
      </c>
      <c r="F49" s="10"/>
      <c r="G49" s="10"/>
      <c r="H49" s="10"/>
      <c r="I49" s="10"/>
      <c r="J49" s="10"/>
      <c r="K49" s="10"/>
      <c r="L49" s="10"/>
    </row>
    <row r="50" spans="1:12" ht="15" thickBot="1" x14ac:dyDescent="0.4">
      <c r="A50" s="4" t="s">
        <v>128</v>
      </c>
      <c r="B50" s="10"/>
      <c r="C50" s="15">
        <f>C49+C48</f>
        <v>10600000</v>
      </c>
      <c r="D50" s="15">
        <f t="shared" ref="D50:E50" si="10">D49+D48</f>
        <v>2408333.333333333</v>
      </c>
      <c r="E50" s="15">
        <f t="shared" si="10"/>
        <v>8191666.666666667</v>
      </c>
      <c r="F50" s="10"/>
      <c r="G50" s="10"/>
      <c r="H50" s="10"/>
      <c r="I50" s="10"/>
      <c r="J50" s="10"/>
      <c r="K50" s="10"/>
      <c r="L50" s="10"/>
    </row>
    <row r="51" spans="1:12" ht="15" thickTop="1" x14ac:dyDescent="0.35">
      <c r="B51" s="10"/>
      <c r="C51" s="10"/>
      <c r="D51" s="10"/>
      <c r="E51" s="10"/>
      <c r="F51" s="10"/>
      <c r="G51" s="10"/>
      <c r="H51" s="10"/>
      <c r="I51" s="10"/>
      <c r="J51" s="10"/>
      <c r="K51" s="10"/>
      <c r="L51" s="10"/>
    </row>
    <row r="52" spans="1:12" x14ac:dyDescent="0.35">
      <c r="B52" s="10"/>
      <c r="C52" s="10"/>
      <c r="D52" s="10"/>
      <c r="E52" s="10"/>
      <c r="F52" s="10"/>
      <c r="G52" s="10"/>
      <c r="H52" s="10"/>
      <c r="I52" s="10"/>
      <c r="J52" s="10"/>
      <c r="K52" s="10"/>
      <c r="L52" s="10"/>
    </row>
    <row r="53" spans="1:12" x14ac:dyDescent="0.35">
      <c r="B53" s="10"/>
      <c r="C53" s="10"/>
      <c r="D53" s="10"/>
      <c r="E53" s="10"/>
      <c r="F53" s="10"/>
      <c r="G53" s="10"/>
      <c r="H53" s="10"/>
      <c r="I53" s="10"/>
      <c r="J53" s="10"/>
      <c r="K53" s="10"/>
      <c r="L53" s="10"/>
    </row>
    <row r="54" spans="1:12" x14ac:dyDescent="0.35">
      <c r="B54" s="10"/>
      <c r="C54" s="10"/>
      <c r="D54" s="10"/>
      <c r="E54" s="10"/>
      <c r="F54" s="10"/>
      <c r="G54" s="10"/>
      <c r="H54" s="10"/>
      <c r="I54" s="10"/>
      <c r="J54" s="10"/>
      <c r="K54" s="10"/>
      <c r="L54" s="10"/>
    </row>
    <row r="55" spans="1:12" x14ac:dyDescent="0.35">
      <c r="B55" s="10"/>
      <c r="C55" s="10"/>
      <c r="D55" s="10"/>
      <c r="E55" s="10"/>
      <c r="F55" s="10"/>
      <c r="G55" s="10"/>
      <c r="H55" s="10"/>
      <c r="I55" s="10"/>
      <c r="J55" s="10"/>
      <c r="K55" s="10"/>
      <c r="L55" s="10"/>
    </row>
    <row r="56" spans="1:12" x14ac:dyDescent="0.35">
      <c r="B56" s="10"/>
      <c r="C56" s="10"/>
      <c r="D56" s="10"/>
      <c r="E56" s="10"/>
      <c r="F56" s="10"/>
      <c r="G56" s="10"/>
      <c r="H56" s="10"/>
      <c r="I56" s="10"/>
      <c r="J56" s="10"/>
      <c r="K56" s="10"/>
      <c r="L56" s="10"/>
    </row>
    <row r="57" spans="1:12" x14ac:dyDescent="0.35">
      <c r="B57" s="10"/>
      <c r="C57" s="10"/>
      <c r="D57" s="10"/>
      <c r="E57" s="10"/>
      <c r="F57" s="10"/>
      <c r="G57" s="10"/>
      <c r="H57" s="10"/>
      <c r="I57" s="10"/>
      <c r="J57" s="10"/>
      <c r="K57" s="10"/>
      <c r="L57" s="10"/>
    </row>
    <row r="58" spans="1:12" x14ac:dyDescent="0.35">
      <c r="B58" s="9"/>
      <c r="C58" s="9"/>
      <c r="D58" s="9"/>
      <c r="E58" s="9"/>
      <c r="F58" s="9"/>
      <c r="G58" s="9"/>
      <c r="H58" s="10"/>
      <c r="I58" s="10"/>
      <c r="J58" s="10"/>
      <c r="K58" s="10"/>
      <c r="L58" s="10"/>
    </row>
    <row r="59" spans="1:12" x14ac:dyDescent="0.35">
      <c r="C59" s="10"/>
      <c r="D59" s="10"/>
      <c r="E59" s="10"/>
      <c r="F59" s="10"/>
      <c r="G59" s="10"/>
      <c r="H59" s="10"/>
      <c r="I59" s="10"/>
      <c r="J59" s="10"/>
      <c r="K59" s="10"/>
      <c r="L59" s="10"/>
    </row>
    <row r="60" spans="1:12" x14ac:dyDescent="0.35">
      <c r="C60" s="10"/>
      <c r="D60" s="10"/>
      <c r="E60" s="10"/>
      <c r="F60" s="10"/>
      <c r="G60" s="10"/>
      <c r="H60" s="10"/>
      <c r="I60" s="10"/>
      <c r="J60" s="10"/>
      <c r="K60" s="10"/>
      <c r="L60" s="10"/>
    </row>
  </sheetData>
  <mergeCells count="7">
    <mergeCell ref="A2:G2"/>
    <mergeCell ref="A3:B3"/>
    <mergeCell ref="A4:B4"/>
    <mergeCell ref="A5:B5"/>
    <mergeCell ref="C5:F5"/>
    <mergeCell ref="C4:G4"/>
    <mergeCell ref="C3:G3"/>
  </mergeCells>
  <pageMargins left="0.7" right="0.7" top="0.75" bottom="0.75" header="0.3" footer="0.3"/>
  <ignoredErrors>
    <ignoredError sqref="C32:E3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A4307-F985-4393-BA4F-5F6F5190F2EF}">
  <dimension ref="A1:L60"/>
  <sheetViews>
    <sheetView topLeftCell="A4" workbookViewId="0">
      <selection activeCell="A9" sqref="A9:E9"/>
    </sheetView>
  </sheetViews>
  <sheetFormatPr defaultRowHeight="14.5" x14ac:dyDescent="0.35"/>
  <cols>
    <col min="1" max="1" width="49.7265625" customWidth="1"/>
    <col min="2" max="2" width="5.54296875" customWidth="1"/>
    <col min="3" max="3" width="12.81640625" customWidth="1"/>
    <col min="4" max="4" width="12.6328125" customWidth="1"/>
    <col min="5" max="5" width="12.81640625" customWidth="1"/>
    <col min="6" max="6" width="2" customWidth="1"/>
    <col min="7" max="7" width="11.7265625" customWidth="1"/>
    <col min="8" max="8" width="10.81640625" customWidth="1"/>
    <col min="9" max="9" width="11" customWidth="1"/>
    <col min="10" max="10" width="10.26953125" customWidth="1"/>
    <col min="11" max="12" width="14.6328125" customWidth="1"/>
  </cols>
  <sheetData>
    <row r="1" spans="1:12" ht="21.5" thickBot="1" x14ac:dyDescent="0.55000000000000004">
      <c r="A1" s="73" t="s">
        <v>106</v>
      </c>
      <c r="B1" s="1"/>
    </row>
    <row r="2" spans="1:12" ht="20" customHeight="1" x14ac:dyDescent="0.35">
      <c r="A2" s="111" t="s">
        <v>68</v>
      </c>
      <c r="B2" s="112"/>
      <c r="C2" s="112"/>
      <c r="D2" s="112"/>
      <c r="E2" s="112"/>
      <c r="F2" s="112"/>
      <c r="G2" s="113"/>
    </row>
    <row r="3" spans="1:12" x14ac:dyDescent="0.35">
      <c r="A3" s="117" t="s">
        <v>102</v>
      </c>
      <c r="B3" s="118"/>
      <c r="C3" s="118" t="s">
        <v>103</v>
      </c>
      <c r="D3" s="118"/>
      <c r="E3" s="118"/>
      <c r="F3" s="118"/>
      <c r="G3" s="89"/>
    </row>
    <row r="4" spans="1:12" ht="76" customHeight="1" thickBot="1" x14ac:dyDescent="0.4">
      <c r="A4" s="119" t="s">
        <v>149</v>
      </c>
      <c r="B4" s="120"/>
      <c r="C4" s="120" t="s">
        <v>101</v>
      </c>
      <c r="D4" s="120"/>
      <c r="E4" s="120"/>
      <c r="F4" s="120"/>
      <c r="G4" s="90"/>
    </row>
    <row r="5" spans="1:12" ht="15.5" customHeight="1" x14ac:dyDescent="0.35">
      <c r="A5" s="44"/>
      <c r="B5" s="44"/>
      <c r="C5" s="44"/>
      <c r="D5" s="44"/>
      <c r="E5" s="44"/>
      <c r="F5" s="44"/>
    </row>
    <row r="6" spans="1:12" ht="15.5" customHeight="1" x14ac:dyDescent="0.35">
      <c r="A6" s="45" t="s">
        <v>33</v>
      </c>
      <c r="B6" s="44"/>
      <c r="C6" s="44"/>
      <c r="D6" s="44"/>
      <c r="E6" s="44"/>
      <c r="F6" s="44"/>
    </row>
    <row r="7" spans="1:12" x14ac:dyDescent="0.35">
      <c r="A7" s="6" t="s">
        <v>17</v>
      </c>
      <c r="B7" s="6"/>
      <c r="C7" s="11">
        <f>Data!C4</f>
        <v>1000000</v>
      </c>
      <c r="D7" s="11">
        <f>Data!D4</f>
        <v>1000000</v>
      </c>
      <c r="E7" s="11">
        <f>Data!E4</f>
        <v>0</v>
      </c>
    </row>
    <row r="8" spans="1:12" x14ac:dyDescent="0.35">
      <c r="A8" s="6" t="s">
        <v>18</v>
      </c>
      <c r="B8" s="6"/>
      <c r="C8" s="11">
        <f>Data!C5</f>
        <v>2000000</v>
      </c>
      <c r="D8" s="11">
        <f>Data!D5</f>
        <v>0</v>
      </c>
      <c r="E8" s="11">
        <f>Data!E5</f>
        <v>2000000</v>
      </c>
    </row>
    <row r="9" spans="1:12" x14ac:dyDescent="0.35">
      <c r="A9" s="6" t="s">
        <v>144</v>
      </c>
      <c r="B9" s="6"/>
      <c r="C9" s="11">
        <f>Data!C6-(Data!C6*Data!$I$18)</f>
        <v>500000</v>
      </c>
      <c r="D9" s="11">
        <f>Data!D6-(Data!D6*Data!$I$18)</f>
        <v>500000</v>
      </c>
      <c r="E9" s="11">
        <f>Data!E6-(Data!E6*Data!$I$18)</f>
        <v>0</v>
      </c>
    </row>
    <row r="10" spans="1:12" x14ac:dyDescent="0.35">
      <c r="A10" s="6" t="s">
        <v>34</v>
      </c>
      <c r="B10" s="6"/>
      <c r="C10" s="12">
        <f>Data!C7</f>
        <v>4000000</v>
      </c>
      <c r="D10" s="12">
        <f>Data!D7</f>
        <v>4000000</v>
      </c>
      <c r="E10" s="12">
        <f>Data!E7</f>
        <v>0</v>
      </c>
    </row>
    <row r="11" spans="1:12" ht="15" thickBot="1" x14ac:dyDescent="0.4">
      <c r="A11" s="5" t="s">
        <v>145</v>
      </c>
      <c r="B11" s="6"/>
      <c r="C11" s="15">
        <f>SUM(C7:C10)</f>
        <v>7500000</v>
      </c>
      <c r="D11" s="15">
        <f>SUM(D7:D10)</f>
        <v>5500000</v>
      </c>
      <c r="E11" s="15">
        <f>SUM(E7:E10)</f>
        <v>2000000</v>
      </c>
    </row>
    <row r="12" spans="1:12" ht="15" thickTop="1" x14ac:dyDescent="0.35">
      <c r="A12" s="4" t="s">
        <v>35</v>
      </c>
      <c r="B12" s="6"/>
      <c r="C12" s="11"/>
      <c r="D12" s="22">
        <f>D11/C11</f>
        <v>0.73333333333333328</v>
      </c>
      <c r="E12" s="22">
        <f>E11/C11</f>
        <v>0.26666666666666666</v>
      </c>
    </row>
    <row r="13" spans="1:12" x14ac:dyDescent="0.35">
      <c r="C13" s="7"/>
      <c r="D13" s="7"/>
      <c r="E13" s="7"/>
    </row>
    <row r="14" spans="1:12" x14ac:dyDescent="0.35">
      <c r="A14" s="45" t="s">
        <v>146</v>
      </c>
      <c r="C14" s="31" t="s">
        <v>13</v>
      </c>
      <c r="D14" s="31" t="s">
        <v>11</v>
      </c>
      <c r="E14" s="31" t="s">
        <v>12</v>
      </c>
    </row>
    <row r="15" spans="1:12" x14ac:dyDescent="0.35">
      <c r="A15" s="6" t="s">
        <v>17</v>
      </c>
      <c r="B15" s="6"/>
      <c r="C15" s="11">
        <f>Data!C4</f>
        <v>1000000</v>
      </c>
      <c r="D15" s="11">
        <f>C15*D12</f>
        <v>733333.33333333326</v>
      </c>
      <c r="E15" s="11">
        <f>C15*E12</f>
        <v>266666.66666666669</v>
      </c>
      <c r="F15" s="10"/>
      <c r="L15" s="10"/>
    </row>
    <row r="16" spans="1:12" x14ac:dyDescent="0.35">
      <c r="A16" s="6" t="s">
        <v>18</v>
      </c>
      <c r="B16" s="6"/>
      <c r="C16" s="11">
        <f>Data!C5</f>
        <v>2000000</v>
      </c>
      <c r="D16" s="11">
        <f>C16*D12</f>
        <v>1466666.6666666665</v>
      </c>
      <c r="E16" s="11">
        <f>C16*E12</f>
        <v>533333.33333333337</v>
      </c>
      <c r="F16" s="10"/>
      <c r="L16" s="10"/>
    </row>
    <row r="17" spans="1:12" x14ac:dyDescent="0.35">
      <c r="A17" s="6" t="s">
        <v>7</v>
      </c>
      <c r="B17" s="6"/>
      <c r="C17" s="11">
        <f>Data!C6</f>
        <v>1000000</v>
      </c>
      <c r="D17" s="11">
        <f>C17*D12</f>
        <v>733333.33333333326</v>
      </c>
      <c r="E17" s="11">
        <f>C17*E12</f>
        <v>266666.66666666669</v>
      </c>
      <c r="F17" s="16"/>
      <c r="L17" s="10"/>
    </row>
    <row r="18" spans="1:12" x14ac:dyDescent="0.35">
      <c r="A18" s="6" t="s">
        <v>4</v>
      </c>
      <c r="B18" s="6"/>
      <c r="C18" s="11">
        <f>Data!C11</f>
        <v>-800000</v>
      </c>
      <c r="D18" s="11">
        <f>C18*D12</f>
        <v>-586666.66666666663</v>
      </c>
      <c r="E18" s="11">
        <f>C18*E12</f>
        <v>-213333.33333333334</v>
      </c>
      <c r="F18" s="10"/>
      <c r="K18" s="10"/>
      <c r="L18" s="10"/>
    </row>
    <row r="19" spans="1:12" x14ac:dyDescent="0.35">
      <c r="A19" s="6" t="s">
        <v>5</v>
      </c>
      <c r="B19" s="6"/>
      <c r="C19" s="11">
        <f>Data!C12</f>
        <v>-1500000</v>
      </c>
      <c r="D19" s="11">
        <f>C19*D12</f>
        <v>-1100000</v>
      </c>
      <c r="E19" s="11">
        <f>C19*E12</f>
        <v>-400000</v>
      </c>
      <c r="F19" s="10"/>
      <c r="H19" s="10"/>
      <c r="I19" s="10"/>
      <c r="J19" s="10"/>
      <c r="K19" s="10"/>
      <c r="L19" s="10"/>
    </row>
    <row r="20" spans="1:12" x14ac:dyDescent="0.35">
      <c r="A20" s="6" t="s">
        <v>0</v>
      </c>
      <c r="B20" s="6"/>
      <c r="C20" s="12">
        <f>Data!C13</f>
        <v>-1000000</v>
      </c>
      <c r="D20" s="11">
        <f>C20*D12</f>
        <v>-733333.33333333326</v>
      </c>
      <c r="E20" s="11">
        <f>C20*E12</f>
        <v>-266666.66666666669</v>
      </c>
      <c r="F20" s="10"/>
      <c r="G20" s="10"/>
      <c r="H20" s="10"/>
      <c r="I20" s="10"/>
      <c r="J20" s="10"/>
      <c r="K20" s="10"/>
      <c r="L20" s="10"/>
    </row>
    <row r="21" spans="1:12" x14ac:dyDescent="0.35">
      <c r="A21" s="92" t="s">
        <v>28</v>
      </c>
      <c r="B21" s="6"/>
      <c r="C21" s="14">
        <f>SUM(C15:C20)</f>
        <v>700000</v>
      </c>
      <c r="D21" s="14">
        <f t="shared" ref="D21:E21" si="0">SUM(D15:D20)</f>
        <v>513333.33333333326</v>
      </c>
      <c r="E21" s="14">
        <f t="shared" si="0"/>
        <v>186666.66666666669</v>
      </c>
      <c r="F21" s="10"/>
      <c r="G21" s="10"/>
      <c r="H21" s="10"/>
      <c r="I21" s="10"/>
      <c r="J21" s="10"/>
      <c r="K21" s="10"/>
      <c r="L21" s="10"/>
    </row>
    <row r="22" spans="1:12" x14ac:dyDescent="0.35">
      <c r="A22" s="92" t="s">
        <v>6</v>
      </c>
      <c r="B22" s="6"/>
      <c r="C22" s="12">
        <f>Data!C17</f>
        <v>1500000</v>
      </c>
      <c r="D22" s="12">
        <f>C22*D12</f>
        <v>1100000</v>
      </c>
      <c r="E22" s="12">
        <f>C22*E12</f>
        <v>400000</v>
      </c>
      <c r="F22" s="13"/>
      <c r="G22" s="10"/>
      <c r="H22" s="10"/>
      <c r="I22" s="10"/>
      <c r="J22" s="10"/>
      <c r="K22" s="10"/>
      <c r="L22" s="10"/>
    </row>
    <row r="23" spans="1:12" ht="15" thickBot="1" x14ac:dyDescent="0.4">
      <c r="A23" s="4" t="s">
        <v>130</v>
      </c>
      <c r="B23" s="4"/>
      <c r="C23" s="15">
        <f>C21+C22</f>
        <v>2200000</v>
      </c>
      <c r="D23" s="15">
        <f t="shared" ref="D23:E23" si="1">D21+D22</f>
        <v>1613333.3333333333</v>
      </c>
      <c r="E23" s="15">
        <f t="shared" si="1"/>
        <v>586666.66666666674</v>
      </c>
      <c r="F23" s="10"/>
      <c r="G23" s="10"/>
      <c r="H23" s="10"/>
      <c r="I23" s="10"/>
      <c r="J23" s="10"/>
      <c r="K23" s="10"/>
      <c r="L23" s="10"/>
    </row>
    <row r="24" spans="1:12" ht="15" thickTop="1" x14ac:dyDescent="0.35">
      <c r="A24" s="3"/>
      <c r="B24" s="3"/>
      <c r="C24" s="10"/>
      <c r="D24" s="10"/>
      <c r="E24" s="10"/>
      <c r="F24" s="10"/>
      <c r="G24" s="10"/>
      <c r="H24" s="10"/>
      <c r="I24" s="10"/>
      <c r="J24" s="10"/>
      <c r="K24" s="10"/>
      <c r="L24" s="10"/>
    </row>
    <row r="25" spans="1:12" x14ac:dyDescent="0.35">
      <c r="A25" s="46" t="s">
        <v>58</v>
      </c>
      <c r="B25" s="8" t="s">
        <v>22</v>
      </c>
      <c r="C25" s="31" t="s">
        <v>13</v>
      </c>
      <c r="D25" s="31" t="s">
        <v>11</v>
      </c>
      <c r="E25" s="31" t="s">
        <v>12</v>
      </c>
      <c r="F25" s="10"/>
      <c r="G25" s="10"/>
      <c r="H25" s="10"/>
      <c r="I25" s="10"/>
      <c r="J25" s="10"/>
      <c r="K25" s="10"/>
      <c r="L25" s="10"/>
    </row>
    <row r="26" spans="1:12" x14ac:dyDescent="0.35">
      <c r="A26" s="6" t="s">
        <v>17</v>
      </c>
      <c r="B26" s="25">
        <f>Data!I16</f>
        <v>0.5</v>
      </c>
      <c r="C26" s="20">
        <f t="shared" ref="C26:C31" si="2">C15*B26</f>
        <v>500000</v>
      </c>
      <c r="D26" s="20">
        <f t="shared" ref="D26:D31" si="3">B26*D15</f>
        <v>366666.66666666663</v>
      </c>
      <c r="E26" s="20">
        <f t="shared" ref="E26:E31" si="4">B26*E15</f>
        <v>133333.33333333334</v>
      </c>
      <c r="F26" s="10"/>
      <c r="G26" s="10"/>
      <c r="H26" s="10"/>
      <c r="I26" s="10"/>
      <c r="J26" s="10"/>
      <c r="K26" s="10"/>
      <c r="L26" s="10"/>
    </row>
    <row r="27" spans="1:12" x14ac:dyDescent="0.35">
      <c r="A27" s="6" t="s">
        <v>18</v>
      </c>
      <c r="B27" s="25">
        <f>Data!I17</f>
        <v>0.5</v>
      </c>
      <c r="C27" s="20">
        <f t="shared" si="2"/>
        <v>1000000</v>
      </c>
      <c r="D27" s="20">
        <f t="shared" si="3"/>
        <v>733333.33333333326</v>
      </c>
      <c r="E27" s="20">
        <f t="shared" si="4"/>
        <v>266666.66666666669</v>
      </c>
      <c r="F27" s="10"/>
      <c r="G27" s="10"/>
      <c r="H27" s="10"/>
      <c r="I27" s="10"/>
      <c r="J27" s="10"/>
      <c r="K27" s="10"/>
      <c r="L27" s="10"/>
    </row>
    <row r="28" spans="1:12" x14ac:dyDescent="0.35">
      <c r="A28" s="6" t="s">
        <v>7</v>
      </c>
      <c r="B28" s="25">
        <f>Data!I18</f>
        <v>0.5</v>
      </c>
      <c r="C28" s="20">
        <f t="shared" si="2"/>
        <v>500000</v>
      </c>
      <c r="D28" s="20">
        <f t="shared" si="3"/>
        <v>366666.66666666663</v>
      </c>
      <c r="E28" s="20">
        <f t="shared" si="4"/>
        <v>133333.33333333334</v>
      </c>
      <c r="F28" s="10"/>
      <c r="G28" s="10"/>
      <c r="H28" s="10"/>
      <c r="I28" s="10"/>
      <c r="J28" s="10"/>
      <c r="K28" s="10"/>
      <c r="L28" s="10"/>
    </row>
    <row r="29" spans="1:12" x14ac:dyDescent="0.35">
      <c r="A29" s="6" t="s">
        <v>4</v>
      </c>
      <c r="B29" s="25">
        <f>Data!I19</f>
        <v>0.5</v>
      </c>
      <c r="C29" s="20">
        <f t="shared" si="2"/>
        <v>-400000</v>
      </c>
      <c r="D29" s="20">
        <f t="shared" si="3"/>
        <v>-293333.33333333331</v>
      </c>
      <c r="E29" s="20">
        <f t="shared" si="4"/>
        <v>-106666.66666666667</v>
      </c>
      <c r="F29" s="10"/>
      <c r="G29" s="10"/>
      <c r="H29" s="10"/>
      <c r="I29" s="10"/>
      <c r="J29" s="10"/>
      <c r="K29" s="10"/>
      <c r="L29" s="10"/>
    </row>
    <row r="30" spans="1:12" x14ac:dyDescent="0.35">
      <c r="A30" s="6" t="s">
        <v>5</v>
      </c>
      <c r="B30" s="25">
        <f>Data!I20</f>
        <v>0.5</v>
      </c>
      <c r="C30" s="20">
        <f t="shared" si="2"/>
        <v>-750000</v>
      </c>
      <c r="D30" s="20">
        <f t="shared" si="3"/>
        <v>-550000</v>
      </c>
      <c r="E30" s="20">
        <f t="shared" si="4"/>
        <v>-200000</v>
      </c>
      <c r="F30" s="10"/>
      <c r="G30" s="10"/>
      <c r="H30" s="10"/>
      <c r="I30" s="10"/>
      <c r="J30" s="10"/>
      <c r="K30" s="10"/>
      <c r="L30" s="10"/>
    </row>
    <row r="31" spans="1:12" x14ac:dyDescent="0.35">
      <c r="A31" s="6" t="s">
        <v>0</v>
      </c>
      <c r="B31" s="25">
        <f>Data!I21</f>
        <v>0.5</v>
      </c>
      <c r="C31" s="29">
        <f t="shared" si="2"/>
        <v>-500000</v>
      </c>
      <c r="D31" s="29">
        <f t="shared" si="3"/>
        <v>-366666.66666666663</v>
      </c>
      <c r="E31" s="29">
        <f t="shared" si="4"/>
        <v>-133333.33333333334</v>
      </c>
      <c r="F31" s="10"/>
      <c r="G31" s="10"/>
      <c r="H31" s="10"/>
      <c r="I31" s="10"/>
      <c r="J31" s="10"/>
      <c r="K31" s="10"/>
      <c r="L31" s="10"/>
    </row>
    <row r="32" spans="1:12" x14ac:dyDescent="0.35">
      <c r="A32" s="92" t="s">
        <v>1</v>
      </c>
      <c r="B32" s="25"/>
      <c r="C32" s="21">
        <f>SUM(C26:C31)</f>
        <v>350000</v>
      </c>
      <c r="D32" s="21">
        <f t="shared" ref="D32:E32" si="5">SUM(D26:D31)</f>
        <v>256666.66666666663</v>
      </c>
      <c r="E32" s="21">
        <f t="shared" si="5"/>
        <v>93333.333333333343</v>
      </c>
      <c r="F32" s="10"/>
      <c r="G32" s="10"/>
      <c r="H32" s="10"/>
      <c r="I32" s="10"/>
      <c r="J32" s="10"/>
      <c r="K32" s="10"/>
      <c r="L32" s="10"/>
    </row>
    <row r="33" spans="1:12" x14ac:dyDescent="0.35">
      <c r="A33" s="92" t="s">
        <v>6</v>
      </c>
      <c r="B33" s="25">
        <f>Data!I22</f>
        <v>0.5</v>
      </c>
      <c r="C33" s="21">
        <f>C22*B33</f>
        <v>750000</v>
      </c>
      <c r="D33" s="21">
        <f>B33*D22</f>
        <v>550000</v>
      </c>
      <c r="E33" s="21">
        <f>B33*E22</f>
        <v>200000</v>
      </c>
      <c r="F33" s="10"/>
      <c r="G33" s="10"/>
      <c r="H33" s="10"/>
      <c r="I33" s="10"/>
      <c r="J33" s="10"/>
      <c r="K33" s="10"/>
      <c r="L33" s="10"/>
    </row>
    <row r="34" spans="1:12" ht="15" thickBot="1" x14ac:dyDescent="0.4">
      <c r="A34" s="4" t="s">
        <v>142</v>
      </c>
      <c r="B34" s="26"/>
      <c r="C34" s="15">
        <f>C33+C32</f>
        <v>1100000</v>
      </c>
      <c r="D34" s="15">
        <f t="shared" ref="D34:E34" si="6">D33+D32</f>
        <v>806666.66666666663</v>
      </c>
      <c r="E34" s="15">
        <f t="shared" si="6"/>
        <v>293333.33333333337</v>
      </c>
      <c r="F34" s="10"/>
      <c r="G34" s="10"/>
      <c r="H34" s="10"/>
      <c r="I34" s="10"/>
      <c r="J34" s="10"/>
      <c r="K34" s="10"/>
      <c r="L34" s="10"/>
    </row>
    <row r="35" spans="1:12" ht="8.5" customHeight="1" thickTop="1" x14ac:dyDescent="0.35">
      <c r="A35" s="4"/>
      <c r="B35" s="4"/>
      <c r="C35" s="10"/>
      <c r="D35" s="10"/>
      <c r="E35" s="10"/>
      <c r="F35" s="10"/>
      <c r="G35" s="10"/>
      <c r="H35" s="10"/>
      <c r="I35" s="10"/>
      <c r="J35" s="10"/>
      <c r="K35" s="10"/>
      <c r="L35" s="10"/>
    </row>
    <row r="36" spans="1:12" x14ac:dyDescent="0.35">
      <c r="A36" s="45" t="s">
        <v>29</v>
      </c>
      <c r="C36" s="8" t="s">
        <v>13</v>
      </c>
      <c r="D36" s="8" t="s">
        <v>11</v>
      </c>
      <c r="E36" s="8" t="s">
        <v>12</v>
      </c>
      <c r="F36" s="10"/>
      <c r="G36" s="10"/>
      <c r="H36" s="10"/>
      <c r="I36" s="10"/>
      <c r="J36" s="10"/>
      <c r="K36" s="10"/>
      <c r="L36" s="10"/>
    </row>
    <row r="37" spans="1:12" x14ac:dyDescent="0.35">
      <c r="A37" t="s">
        <v>26</v>
      </c>
      <c r="C37" s="11">
        <f>Data!I13</f>
        <v>12000000</v>
      </c>
      <c r="D37" s="11">
        <f>Data!J13</f>
        <v>2000000</v>
      </c>
      <c r="E37" s="11">
        <f>Data!K13</f>
        <v>10000000</v>
      </c>
      <c r="F37" s="10"/>
      <c r="G37" s="10"/>
      <c r="H37" s="10"/>
      <c r="I37" s="10"/>
      <c r="J37" s="10"/>
      <c r="K37" s="10"/>
      <c r="L37" s="10"/>
    </row>
    <row r="38" spans="1:12" x14ac:dyDescent="0.35">
      <c r="A38" t="s">
        <v>19</v>
      </c>
      <c r="C38" s="11"/>
      <c r="D38" s="22">
        <f>D37/C37</f>
        <v>0.16666666666666666</v>
      </c>
      <c r="E38" s="22">
        <f>E37/C37</f>
        <v>0.83333333333333337</v>
      </c>
      <c r="F38" s="10"/>
      <c r="G38" s="10"/>
      <c r="H38" s="10"/>
      <c r="I38" s="10"/>
      <c r="J38" s="10"/>
      <c r="K38" s="10"/>
      <c r="L38" s="10"/>
    </row>
    <row r="39" spans="1:12" x14ac:dyDescent="0.35">
      <c r="A39" t="s">
        <v>24</v>
      </c>
      <c r="C39" s="12">
        <f>Data!I7</f>
        <v>8500000</v>
      </c>
      <c r="D39" s="12">
        <f>D38*C39</f>
        <v>1416666.6666666665</v>
      </c>
      <c r="E39" s="12">
        <f>E38*C39</f>
        <v>7083333.333333334</v>
      </c>
      <c r="F39" s="10"/>
      <c r="G39" s="10"/>
      <c r="H39" s="10"/>
      <c r="I39" s="10"/>
      <c r="J39" s="10"/>
      <c r="K39" s="10"/>
      <c r="L39" s="10"/>
    </row>
    <row r="40" spans="1:12" x14ac:dyDescent="0.35">
      <c r="A40" t="s">
        <v>25</v>
      </c>
      <c r="B40" s="10"/>
      <c r="C40" s="14">
        <f>Data!I10</f>
        <v>1000000</v>
      </c>
      <c r="D40" s="14">
        <f>C40*D38</f>
        <v>166666.66666666666</v>
      </c>
      <c r="E40" s="14">
        <f>C40*E38</f>
        <v>833333.33333333337</v>
      </c>
      <c r="F40" s="10"/>
      <c r="G40" s="10"/>
      <c r="H40" s="10"/>
      <c r="I40" s="10"/>
      <c r="J40" s="10"/>
      <c r="K40" s="10"/>
      <c r="L40" s="10"/>
    </row>
    <row r="41" spans="1:12" ht="15" thickBot="1" x14ac:dyDescent="0.4">
      <c r="A41" s="5" t="s">
        <v>127</v>
      </c>
      <c r="B41" s="10"/>
      <c r="C41" s="15">
        <f>C40+C39</f>
        <v>9500000</v>
      </c>
      <c r="D41" s="15">
        <f t="shared" ref="D41:E41" si="7">D40+D39</f>
        <v>1583333.3333333333</v>
      </c>
      <c r="E41" s="15">
        <f t="shared" si="7"/>
        <v>7916666.666666667</v>
      </c>
      <c r="F41" s="10"/>
      <c r="G41" s="10"/>
      <c r="H41" s="10"/>
      <c r="I41" s="10"/>
      <c r="J41" s="10"/>
      <c r="K41" s="10"/>
      <c r="L41" s="10"/>
    </row>
    <row r="42" spans="1:12" ht="10" customHeight="1" thickTop="1" x14ac:dyDescent="0.35">
      <c r="F42" s="10"/>
      <c r="G42" s="10"/>
      <c r="H42" s="10"/>
      <c r="I42" s="10"/>
      <c r="J42" s="10"/>
      <c r="K42" s="10"/>
      <c r="L42" s="10"/>
    </row>
    <row r="43" spans="1:12" x14ac:dyDescent="0.35">
      <c r="A43" s="45" t="s">
        <v>21</v>
      </c>
      <c r="B43" s="10"/>
      <c r="C43" s="23" t="s">
        <v>13</v>
      </c>
      <c r="D43" s="23" t="s">
        <v>11</v>
      </c>
      <c r="E43" s="23" t="s">
        <v>12</v>
      </c>
      <c r="F43" s="10"/>
      <c r="G43" s="10"/>
      <c r="H43" s="10"/>
      <c r="I43" s="10"/>
      <c r="J43" s="10"/>
      <c r="K43" s="10"/>
      <c r="L43" s="10"/>
    </row>
    <row r="44" spans="1:12" x14ac:dyDescent="0.35">
      <c r="A44" s="3" t="s">
        <v>27</v>
      </c>
      <c r="B44" s="10"/>
      <c r="C44" s="12">
        <f t="shared" ref="C44:E45" si="8">C32</f>
        <v>350000</v>
      </c>
      <c r="D44" s="12">
        <f t="shared" si="8"/>
        <v>256666.66666666663</v>
      </c>
      <c r="E44" s="12">
        <f t="shared" si="8"/>
        <v>93333.333333333343</v>
      </c>
      <c r="F44" s="10"/>
      <c r="G44" s="10"/>
      <c r="H44" s="10"/>
      <c r="I44" s="10"/>
      <c r="J44" s="10"/>
      <c r="K44" s="10"/>
      <c r="L44" s="10"/>
    </row>
    <row r="45" spans="1:12" x14ac:dyDescent="0.35">
      <c r="A45" s="3" t="s">
        <v>14</v>
      </c>
      <c r="B45" s="10"/>
      <c r="C45" s="14">
        <f t="shared" si="8"/>
        <v>750000</v>
      </c>
      <c r="D45" s="14">
        <f t="shared" si="8"/>
        <v>550000</v>
      </c>
      <c r="E45" s="14">
        <f t="shared" si="8"/>
        <v>200000</v>
      </c>
      <c r="F45" s="10"/>
      <c r="G45" s="10"/>
      <c r="H45" s="10"/>
      <c r="I45" s="10"/>
      <c r="J45" s="10"/>
      <c r="K45" s="10"/>
      <c r="L45" s="10"/>
    </row>
    <row r="46" spans="1:12" ht="10" customHeight="1" x14ac:dyDescent="0.35">
      <c r="F46" s="10"/>
      <c r="G46" s="10"/>
      <c r="H46" s="10"/>
      <c r="I46" s="10"/>
      <c r="J46" s="10"/>
      <c r="K46" s="10"/>
      <c r="L46" s="10"/>
    </row>
    <row r="47" spans="1:12" x14ac:dyDescent="0.35">
      <c r="A47" s="45" t="s">
        <v>30</v>
      </c>
      <c r="B47" s="10"/>
      <c r="C47" s="23" t="s">
        <v>13</v>
      </c>
      <c r="D47" s="23" t="s">
        <v>11</v>
      </c>
      <c r="E47" s="23" t="s">
        <v>12</v>
      </c>
      <c r="F47" s="10"/>
      <c r="G47" s="10"/>
      <c r="H47" s="10"/>
      <c r="I47" s="10"/>
      <c r="J47" s="10"/>
      <c r="K47" s="10"/>
      <c r="L47" s="10"/>
    </row>
    <row r="48" spans="1:12" x14ac:dyDescent="0.35">
      <c r="A48" s="3" t="s">
        <v>27</v>
      </c>
      <c r="B48" s="10"/>
      <c r="C48" s="12">
        <f t="shared" ref="C48:E49" si="9">C44+C39</f>
        <v>8850000</v>
      </c>
      <c r="D48" s="12">
        <f t="shared" si="9"/>
        <v>1673333.333333333</v>
      </c>
      <c r="E48" s="12">
        <f t="shared" si="9"/>
        <v>7176666.666666667</v>
      </c>
      <c r="F48" s="10"/>
      <c r="G48" s="10"/>
      <c r="H48" s="10"/>
      <c r="I48" s="10"/>
      <c r="J48" s="10"/>
      <c r="K48" s="10"/>
      <c r="L48" s="10"/>
    </row>
    <row r="49" spans="1:12" x14ac:dyDescent="0.35">
      <c r="A49" s="3" t="s">
        <v>14</v>
      </c>
      <c r="B49" s="10"/>
      <c r="C49" s="14">
        <f t="shared" si="9"/>
        <v>1750000</v>
      </c>
      <c r="D49" s="14">
        <f t="shared" si="9"/>
        <v>716666.66666666663</v>
      </c>
      <c r="E49" s="14">
        <f t="shared" si="9"/>
        <v>1033333.3333333334</v>
      </c>
      <c r="F49" s="10"/>
      <c r="G49" s="10"/>
      <c r="H49" s="10"/>
      <c r="I49" s="10"/>
      <c r="J49" s="10"/>
      <c r="K49" s="10"/>
      <c r="L49" s="10"/>
    </row>
    <row r="50" spans="1:12" ht="15" thickBot="1" x14ac:dyDescent="0.4">
      <c r="A50" s="4" t="s">
        <v>128</v>
      </c>
      <c r="B50" s="10"/>
      <c r="C50" s="15">
        <f>C49+C48</f>
        <v>10600000</v>
      </c>
      <c r="D50" s="15">
        <f t="shared" ref="D50:E50" si="10">D49+D48</f>
        <v>2389999.9999999995</v>
      </c>
      <c r="E50" s="15">
        <f t="shared" si="10"/>
        <v>8210000</v>
      </c>
      <c r="F50" s="10"/>
      <c r="G50" s="10"/>
      <c r="H50" s="10"/>
      <c r="I50" s="10"/>
      <c r="J50" s="10"/>
      <c r="K50" s="10"/>
      <c r="L50" s="10"/>
    </row>
    <row r="51" spans="1:12" ht="15" thickTop="1" x14ac:dyDescent="0.35">
      <c r="B51" s="10"/>
      <c r="C51" s="10"/>
      <c r="D51" s="10"/>
      <c r="E51" s="10"/>
      <c r="F51" s="10"/>
      <c r="G51" s="10"/>
      <c r="H51" s="10"/>
      <c r="I51" s="10"/>
      <c r="J51" s="10"/>
      <c r="K51" s="10"/>
      <c r="L51" s="10"/>
    </row>
    <row r="52" spans="1:12" x14ac:dyDescent="0.35">
      <c r="B52" s="10"/>
      <c r="C52" s="10"/>
      <c r="D52" s="10"/>
      <c r="E52" s="10"/>
      <c r="F52" s="10"/>
      <c r="G52" s="10"/>
      <c r="H52" s="10"/>
      <c r="I52" s="10"/>
      <c r="J52" s="10"/>
      <c r="K52" s="10"/>
      <c r="L52" s="10"/>
    </row>
    <row r="53" spans="1:12" x14ac:dyDescent="0.35">
      <c r="B53" s="10"/>
      <c r="C53" s="10"/>
      <c r="D53" s="10"/>
      <c r="E53" s="10"/>
      <c r="F53" s="10"/>
      <c r="G53" s="10"/>
      <c r="H53" s="10"/>
      <c r="I53" s="10"/>
      <c r="J53" s="10"/>
      <c r="K53" s="10"/>
      <c r="L53" s="10"/>
    </row>
    <row r="54" spans="1:12" x14ac:dyDescent="0.35">
      <c r="B54" s="10"/>
      <c r="C54" s="10"/>
      <c r="D54" s="10"/>
      <c r="E54" s="10"/>
      <c r="F54" s="10"/>
      <c r="G54" s="10"/>
      <c r="H54" s="10"/>
      <c r="I54" s="10"/>
      <c r="J54" s="10"/>
      <c r="K54" s="10"/>
      <c r="L54" s="10"/>
    </row>
    <row r="55" spans="1:12" x14ac:dyDescent="0.35">
      <c r="B55" s="10"/>
      <c r="C55" s="10"/>
      <c r="D55" s="10"/>
      <c r="E55" s="10"/>
      <c r="F55" s="10"/>
      <c r="G55" s="10"/>
      <c r="H55" s="10"/>
      <c r="I55" s="10"/>
      <c r="J55" s="10"/>
      <c r="K55" s="10"/>
      <c r="L55" s="10"/>
    </row>
    <row r="56" spans="1:12" x14ac:dyDescent="0.35">
      <c r="B56" s="10"/>
      <c r="C56" s="10"/>
      <c r="D56" s="10"/>
      <c r="E56" s="10"/>
      <c r="F56" s="10"/>
      <c r="G56" s="10"/>
      <c r="H56" s="10"/>
      <c r="I56" s="10"/>
      <c r="J56" s="10"/>
      <c r="K56" s="10"/>
      <c r="L56" s="10"/>
    </row>
    <row r="57" spans="1:12" x14ac:dyDescent="0.35">
      <c r="B57" s="10"/>
      <c r="C57" s="10"/>
      <c r="D57" s="10"/>
      <c r="E57" s="10"/>
      <c r="F57" s="10"/>
      <c r="G57" s="10"/>
      <c r="H57" s="10"/>
      <c r="I57" s="10"/>
      <c r="J57" s="10"/>
      <c r="K57" s="10"/>
      <c r="L57" s="10"/>
    </row>
    <row r="58" spans="1:12" x14ac:dyDescent="0.35">
      <c r="B58" s="9"/>
      <c r="C58" s="9"/>
      <c r="D58" s="9"/>
      <c r="E58" s="9"/>
      <c r="F58" s="9"/>
      <c r="G58" s="9"/>
      <c r="H58" s="10"/>
      <c r="I58" s="10"/>
      <c r="J58" s="10"/>
      <c r="K58" s="10"/>
      <c r="L58" s="10"/>
    </row>
    <row r="59" spans="1:12" x14ac:dyDescent="0.35">
      <c r="C59" s="10"/>
      <c r="D59" s="10"/>
      <c r="E59" s="10"/>
      <c r="F59" s="10"/>
      <c r="G59" s="10"/>
      <c r="H59" s="10"/>
      <c r="I59" s="10"/>
      <c r="J59" s="10"/>
      <c r="K59" s="10"/>
      <c r="L59" s="10"/>
    </row>
    <row r="60" spans="1:12" x14ac:dyDescent="0.35">
      <c r="C60" s="10"/>
      <c r="D60" s="10"/>
      <c r="E60" s="10"/>
      <c r="F60" s="10"/>
      <c r="G60" s="10"/>
      <c r="H60" s="10"/>
      <c r="I60" s="10"/>
      <c r="J60" s="10"/>
      <c r="K60" s="10"/>
      <c r="L60" s="10"/>
    </row>
  </sheetData>
  <mergeCells count="5">
    <mergeCell ref="A2:G2"/>
    <mergeCell ref="A3:B3"/>
    <mergeCell ref="C3:F3"/>
    <mergeCell ref="A4:B4"/>
    <mergeCell ref="C4:F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F7379-2BEA-4625-98CF-B36218F9C6DB}">
  <dimension ref="A1:L59"/>
  <sheetViews>
    <sheetView workbookViewId="0">
      <selection activeCell="A4" sqref="A4:C4"/>
    </sheetView>
  </sheetViews>
  <sheetFormatPr defaultRowHeight="14.5" x14ac:dyDescent="0.35"/>
  <cols>
    <col min="1" max="1" width="50.26953125" customWidth="1"/>
    <col min="2" max="2" width="4.81640625" customWidth="1"/>
    <col min="3" max="3" width="12.81640625" customWidth="1"/>
    <col min="4" max="4" width="12.6328125" customWidth="1"/>
    <col min="5" max="5" width="12.81640625" customWidth="1"/>
    <col min="6" max="6" width="2" customWidth="1"/>
    <col min="7" max="7" width="11.7265625" customWidth="1"/>
    <col min="8" max="8" width="10.81640625" customWidth="1"/>
    <col min="9" max="9" width="11" customWidth="1"/>
    <col min="10" max="10" width="10.26953125" customWidth="1"/>
    <col min="11" max="12" width="14.6328125" customWidth="1"/>
  </cols>
  <sheetData>
    <row r="1" spans="1:12" ht="21.5" thickBot="1" x14ac:dyDescent="0.55000000000000004">
      <c r="A1" s="73" t="s">
        <v>107</v>
      </c>
      <c r="B1" s="1"/>
    </row>
    <row r="2" spans="1:12" ht="20" customHeight="1" x14ac:dyDescent="0.35">
      <c r="A2" s="111" t="s">
        <v>68</v>
      </c>
      <c r="B2" s="112"/>
      <c r="C2" s="112"/>
      <c r="D2" s="112"/>
      <c r="E2" s="112"/>
      <c r="F2" s="112"/>
      <c r="G2" s="113"/>
    </row>
    <row r="3" spans="1:12" x14ac:dyDescent="0.35">
      <c r="A3" s="117" t="s">
        <v>102</v>
      </c>
      <c r="B3" s="118"/>
      <c r="C3" s="118"/>
      <c r="D3" s="118" t="s">
        <v>103</v>
      </c>
      <c r="E3" s="118"/>
      <c r="F3" s="118"/>
      <c r="G3" s="125"/>
      <c r="I3" s="106"/>
      <c r="J3" s="106"/>
      <c r="K3" s="106"/>
      <c r="L3" s="106"/>
    </row>
    <row r="4" spans="1:12" ht="88.5" customHeight="1" thickBot="1" x14ac:dyDescent="0.4">
      <c r="A4" s="119" t="s">
        <v>148</v>
      </c>
      <c r="B4" s="120"/>
      <c r="C4" s="120"/>
      <c r="D4" s="120" t="s">
        <v>101</v>
      </c>
      <c r="E4" s="120"/>
      <c r="F4" s="120"/>
      <c r="G4" s="126"/>
      <c r="I4" s="124"/>
      <c r="J4" s="124"/>
      <c r="K4" s="124"/>
      <c r="L4" s="124"/>
    </row>
    <row r="5" spans="1:12" x14ac:dyDescent="0.35">
      <c r="C5" s="7"/>
      <c r="D5" s="7"/>
      <c r="E5" s="7"/>
    </row>
    <row r="6" spans="1:12" x14ac:dyDescent="0.35">
      <c r="A6" s="45" t="s">
        <v>33</v>
      </c>
      <c r="C6" s="31" t="s">
        <v>13</v>
      </c>
      <c r="D6" s="31" t="s">
        <v>11</v>
      </c>
      <c r="E6" s="31" t="s">
        <v>12</v>
      </c>
    </row>
    <row r="7" spans="1:12" x14ac:dyDescent="0.35">
      <c r="A7" s="6" t="s">
        <v>17</v>
      </c>
      <c r="B7" s="6"/>
      <c r="C7" s="11">
        <f>Data!C4</f>
        <v>1000000</v>
      </c>
      <c r="D7" s="11">
        <f>Data!D4</f>
        <v>1000000</v>
      </c>
      <c r="E7" s="11">
        <f>Data!E4</f>
        <v>0</v>
      </c>
    </row>
    <row r="8" spans="1:12" x14ac:dyDescent="0.35">
      <c r="A8" s="6" t="s">
        <v>18</v>
      </c>
      <c r="B8" s="6"/>
      <c r="C8" s="17">
        <f>Data!C5</f>
        <v>2000000</v>
      </c>
      <c r="D8" s="17">
        <f>Data!D5</f>
        <v>0</v>
      </c>
      <c r="E8" s="17">
        <f>Data!E5</f>
        <v>2000000</v>
      </c>
    </row>
    <row r="9" spans="1:12" x14ac:dyDescent="0.35">
      <c r="A9" s="6" t="s">
        <v>144</v>
      </c>
      <c r="B9" s="6"/>
      <c r="C9" s="12">
        <f>Data!C6-(Data!C6*Data!$I$18)</f>
        <v>500000</v>
      </c>
      <c r="D9" s="12">
        <f>Data!D6-(Data!D6*Data!$I$18)</f>
        <v>500000</v>
      </c>
      <c r="E9" s="12">
        <f>Data!E6-(Data!E6*Data!$I$18)</f>
        <v>0</v>
      </c>
    </row>
    <row r="10" spans="1:12" ht="15" thickBot="1" x14ac:dyDescent="0.4">
      <c r="A10" s="5" t="s">
        <v>145</v>
      </c>
      <c r="B10" s="6"/>
      <c r="C10" s="15">
        <f>SUM(C7:C8)</f>
        <v>3000000</v>
      </c>
      <c r="D10" s="15">
        <f>SUM(D7:D8)</f>
        <v>1000000</v>
      </c>
      <c r="E10" s="15">
        <f>SUM(E7:E8)</f>
        <v>2000000</v>
      </c>
    </row>
    <row r="11" spans="1:12" ht="15" thickTop="1" x14ac:dyDescent="0.35">
      <c r="A11" s="4" t="s">
        <v>35</v>
      </c>
      <c r="B11" s="6"/>
      <c r="C11" s="11"/>
      <c r="D11" s="22">
        <f>D10/C10</f>
        <v>0.33333333333333331</v>
      </c>
      <c r="E11" s="22">
        <f>E10/C10</f>
        <v>0.66666666666666663</v>
      </c>
    </row>
    <row r="12" spans="1:12" x14ac:dyDescent="0.35">
      <c r="C12" s="7"/>
      <c r="D12" s="7"/>
      <c r="E12" s="7"/>
      <c r="L12" s="10"/>
    </row>
    <row r="13" spans="1:12" ht="29" customHeight="1" x14ac:dyDescent="0.35">
      <c r="A13" s="96" t="s">
        <v>147</v>
      </c>
      <c r="C13" s="31" t="s">
        <v>13</v>
      </c>
      <c r="D13" s="31" t="s">
        <v>11</v>
      </c>
      <c r="E13" s="31" t="s">
        <v>12</v>
      </c>
      <c r="L13" s="10"/>
    </row>
    <row r="14" spans="1:12" x14ac:dyDescent="0.35">
      <c r="A14" s="6" t="s">
        <v>17</v>
      </c>
      <c r="B14" s="6"/>
      <c r="C14" s="11">
        <f>Data!C4</f>
        <v>1000000</v>
      </c>
      <c r="D14" s="11">
        <f>C14*D11</f>
        <v>333333.33333333331</v>
      </c>
      <c r="E14" s="11">
        <f>C14*E11</f>
        <v>666666.66666666663</v>
      </c>
      <c r="F14" s="10"/>
      <c r="L14" s="10"/>
    </row>
    <row r="15" spans="1:12" x14ac:dyDescent="0.35">
      <c r="A15" s="6" t="s">
        <v>18</v>
      </c>
      <c r="B15" s="6"/>
      <c r="C15" s="11">
        <f>Data!C5</f>
        <v>2000000</v>
      </c>
      <c r="D15" s="11">
        <f>C15*D11</f>
        <v>666666.66666666663</v>
      </c>
      <c r="E15" s="11">
        <f>C15*E11</f>
        <v>1333333.3333333333</v>
      </c>
      <c r="F15" s="10"/>
      <c r="K15" s="10"/>
      <c r="L15" s="10"/>
    </row>
    <row r="16" spans="1:12" x14ac:dyDescent="0.35">
      <c r="A16" s="6" t="s">
        <v>7</v>
      </c>
      <c r="B16" s="6"/>
      <c r="C16" s="11">
        <f>Data!C6</f>
        <v>1000000</v>
      </c>
      <c r="D16" s="11">
        <f>C16*D11</f>
        <v>333333.33333333331</v>
      </c>
      <c r="E16" s="11">
        <f>C16*E11</f>
        <v>666666.66666666663</v>
      </c>
      <c r="F16" s="16"/>
      <c r="H16" s="10"/>
      <c r="I16" s="10"/>
      <c r="J16" s="10"/>
      <c r="K16" s="10"/>
      <c r="L16" s="10"/>
    </row>
    <row r="17" spans="1:12" x14ac:dyDescent="0.35">
      <c r="A17" s="6" t="s">
        <v>4</v>
      </c>
      <c r="B17" s="6"/>
      <c r="C17" s="11">
        <f>Data!C11</f>
        <v>-800000</v>
      </c>
      <c r="D17" s="11">
        <f>C17*D11</f>
        <v>-266666.66666666663</v>
      </c>
      <c r="E17" s="11">
        <f>C17*E11</f>
        <v>-533333.33333333326</v>
      </c>
      <c r="F17" s="10"/>
      <c r="G17" s="10"/>
      <c r="H17" s="10"/>
      <c r="I17" s="10"/>
      <c r="J17" s="10"/>
      <c r="K17" s="10"/>
      <c r="L17" s="10"/>
    </row>
    <row r="18" spans="1:12" x14ac:dyDescent="0.35">
      <c r="A18" s="6" t="s">
        <v>5</v>
      </c>
      <c r="B18" s="6"/>
      <c r="C18" s="11">
        <f>Data!C12</f>
        <v>-1500000</v>
      </c>
      <c r="D18" s="11">
        <f>C18*D11</f>
        <v>-500000</v>
      </c>
      <c r="E18" s="11">
        <f>C18*E11</f>
        <v>-1000000</v>
      </c>
      <c r="F18" s="10"/>
      <c r="G18" s="10"/>
      <c r="H18" s="10"/>
      <c r="I18" s="10"/>
      <c r="J18" s="10"/>
      <c r="K18" s="10"/>
      <c r="L18" s="10"/>
    </row>
    <row r="19" spans="1:12" x14ac:dyDescent="0.35">
      <c r="A19" s="6" t="s">
        <v>0</v>
      </c>
      <c r="B19" s="6"/>
      <c r="C19" s="12">
        <f>Data!C13</f>
        <v>-1000000</v>
      </c>
      <c r="D19" s="11">
        <f>C19*D11</f>
        <v>-333333.33333333331</v>
      </c>
      <c r="E19" s="11">
        <f>C19*E11</f>
        <v>-666666.66666666663</v>
      </c>
      <c r="F19" s="10"/>
      <c r="G19" s="10"/>
      <c r="H19" s="10"/>
      <c r="I19" s="10"/>
      <c r="J19" s="10"/>
      <c r="K19" s="10"/>
      <c r="L19" s="10"/>
    </row>
    <row r="20" spans="1:12" x14ac:dyDescent="0.35">
      <c r="A20" s="92" t="s">
        <v>28</v>
      </c>
      <c r="B20" s="6"/>
      <c r="C20" s="14">
        <f>SUM(C14:C19)</f>
        <v>700000</v>
      </c>
      <c r="D20" s="14">
        <f t="shared" ref="D20:E20" si="0">SUM(D14:D19)</f>
        <v>233333.3333333332</v>
      </c>
      <c r="E20" s="14">
        <f t="shared" si="0"/>
        <v>466666.6666666664</v>
      </c>
      <c r="F20" s="10"/>
      <c r="G20" s="10"/>
      <c r="H20" s="10"/>
      <c r="I20" s="10"/>
      <c r="J20" s="10"/>
      <c r="K20" s="10"/>
      <c r="L20" s="10"/>
    </row>
    <row r="21" spans="1:12" x14ac:dyDescent="0.35">
      <c r="A21" s="92" t="s">
        <v>6</v>
      </c>
      <c r="B21" s="6"/>
      <c r="C21" s="12">
        <f>Data!C17</f>
        <v>1500000</v>
      </c>
      <c r="D21" s="12">
        <f>Data!D17</f>
        <v>1500000</v>
      </c>
      <c r="E21" s="12">
        <f>Data!E17</f>
        <v>0</v>
      </c>
      <c r="F21" s="13"/>
      <c r="G21" s="10"/>
      <c r="H21" s="10"/>
      <c r="I21" s="10"/>
      <c r="J21" s="10"/>
      <c r="K21" s="10"/>
      <c r="L21" s="10"/>
    </row>
    <row r="22" spans="1:12" ht="15" thickBot="1" x14ac:dyDescent="0.4">
      <c r="A22" s="4" t="s">
        <v>130</v>
      </c>
      <c r="B22" s="4"/>
      <c r="C22" s="15">
        <f>C21+C20</f>
        <v>2200000</v>
      </c>
      <c r="D22" s="15">
        <f t="shared" ref="D22:E22" si="1">D21+D20</f>
        <v>1733333.3333333333</v>
      </c>
      <c r="E22" s="15">
        <f t="shared" si="1"/>
        <v>466666.6666666664</v>
      </c>
      <c r="F22" s="10"/>
      <c r="G22" s="10"/>
      <c r="H22" s="10"/>
      <c r="I22" s="10"/>
      <c r="J22" s="10"/>
      <c r="K22" s="10"/>
      <c r="L22" s="10"/>
    </row>
    <row r="23" spans="1:12" ht="15" thickTop="1" x14ac:dyDescent="0.35">
      <c r="A23" s="3"/>
      <c r="B23" s="3"/>
      <c r="C23" s="10"/>
      <c r="D23" s="10"/>
      <c r="E23" s="10"/>
      <c r="F23" s="10"/>
      <c r="G23" s="10"/>
      <c r="H23" s="10"/>
      <c r="I23" s="10"/>
      <c r="J23" s="10"/>
      <c r="K23" s="10"/>
      <c r="L23" s="10"/>
    </row>
    <row r="24" spans="1:12" x14ac:dyDescent="0.35">
      <c r="A24" s="46" t="s">
        <v>58</v>
      </c>
      <c r="B24" s="8" t="s">
        <v>22</v>
      </c>
      <c r="C24" s="31" t="s">
        <v>13</v>
      </c>
      <c r="D24" s="31" t="s">
        <v>11</v>
      </c>
      <c r="E24" s="31" t="s">
        <v>12</v>
      </c>
      <c r="F24" s="10"/>
      <c r="G24" s="10"/>
      <c r="H24" s="10"/>
      <c r="I24" s="10"/>
      <c r="J24" s="10"/>
      <c r="K24" s="10"/>
      <c r="L24" s="10"/>
    </row>
    <row r="25" spans="1:12" x14ac:dyDescent="0.35">
      <c r="A25" s="6" t="s">
        <v>17</v>
      </c>
      <c r="B25" s="25">
        <f>Data!I16</f>
        <v>0.5</v>
      </c>
      <c r="C25" s="20">
        <f t="shared" ref="C25:C30" si="2">C14*B25</f>
        <v>500000</v>
      </c>
      <c r="D25" s="20">
        <f t="shared" ref="D25:D30" si="3">B25*D14</f>
        <v>166666.66666666666</v>
      </c>
      <c r="E25" s="20">
        <f t="shared" ref="E25:E30" si="4">B25*E14</f>
        <v>333333.33333333331</v>
      </c>
      <c r="F25" s="10"/>
      <c r="G25" s="10"/>
      <c r="H25" s="10"/>
      <c r="I25" s="10"/>
      <c r="J25" s="10"/>
      <c r="K25" s="10"/>
      <c r="L25" s="10"/>
    </row>
    <row r="26" spans="1:12" x14ac:dyDescent="0.35">
      <c r="A26" s="6" t="s">
        <v>18</v>
      </c>
      <c r="B26" s="25">
        <f>Data!I17</f>
        <v>0.5</v>
      </c>
      <c r="C26" s="20">
        <f t="shared" si="2"/>
        <v>1000000</v>
      </c>
      <c r="D26" s="20">
        <f t="shared" si="3"/>
        <v>333333.33333333331</v>
      </c>
      <c r="E26" s="20">
        <f t="shared" si="4"/>
        <v>666666.66666666663</v>
      </c>
      <c r="F26" s="10"/>
      <c r="G26" s="10"/>
      <c r="H26" s="10"/>
      <c r="I26" s="10"/>
      <c r="J26" s="10"/>
      <c r="K26" s="10"/>
      <c r="L26" s="10"/>
    </row>
    <row r="27" spans="1:12" x14ac:dyDescent="0.35">
      <c r="A27" s="6" t="s">
        <v>7</v>
      </c>
      <c r="B27" s="25">
        <f>Data!I18</f>
        <v>0.5</v>
      </c>
      <c r="C27" s="20">
        <f t="shared" si="2"/>
        <v>500000</v>
      </c>
      <c r="D27" s="20">
        <f t="shared" si="3"/>
        <v>166666.66666666666</v>
      </c>
      <c r="E27" s="20">
        <f t="shared" si="4"/>
        <v>333333.33333333331</v>
      </c>
      <c r="F27" s="10"/>
      <c r="G27" s="10"/>
      <c r="H27" s="10"/>
      <c r="I27" s="10"/>
      <c r="J27" s="10"/>
      <c r="K27" s="10"/>
      <c r="L27" s="10"/>
    </row>
    <row r="28" spans="1:12" x14ac:dyDescent="0.35">
      <c r="A28" s="6" t="s">
        <v>4</v>
      </c>
      <c r="B28" s="25">
        <f>Data!I19</f>
        <v>0.5</v>
      </c>
      <c r="C28" s="20">
        <f t="shared" si="2"/>
        <v>-400000</v>
      </c>
      <c r="D28" s="20">
        <f t="shared" si="3"/>
        <v>-133333.33333333331</v>
      </c>
      <c r="E28" s="20">
        <f t="shared" si="4"/>
        <v>-266666.66666666663</v>
      </c>
      <c r="F28" s="10"/>
      <c r="G28" s="10"/>
      <c r="H28" s="10"/>
      <c r="I28" s="10"/>
      <c r="J28" s="10"/>
      <c r="K28" s="10"/>
      <c r="L28" s="10"/>
    </row>
    <row r="29" spans="1:12" x14ac:dyDescent="0.35">
      <c r="A29" s="6" t="s">
        <v>5</v>
      </c>
      <c r="B29" s="25">
        <f>Data!I20</f>
        <v>0.5</v>
      </c>
      <c r="C29" s="20">
        <f t="shared" si="2"/>
        <v>-750000</v>
      </c>
      <c r="D29" s="20">
        <f t="shared" si="3"/>
        <v>-250000</v>
      </c>
      <c r="E29" s="20">
        <f t="shared" si="4"/>
        <v>-500000</v>
      </c>
      <c r="F29" s="10"/>
      <c r="G29" s="10"/>
      <c r="H29" s="10"/>
      <c r="I29" s="10"/>
      <c r="J29" s="10"/>
      <c r="K29" s="10"/>
      <c r="L29" s="10"/>
    </row>
    <row r="30" spans="1:12" x14ac:dyDescent="0.35">
      <c r="A30" s="6" t="s">
        <v>0</v>
      </c>
      <c r="B30" s="25">
        <f>Data!I21</f>
        <v>0.5</v>
      </c>
      <c r="C30" s="29">
        <f t="shared" si="2"/>
        <v>-500000</v>
      </c>
      <c r="D30" s="29">
        <f t="shared" si="3"/>
        <v>-166666.66666666666</v>
      </c>
      <c r="E30" s="29">
        <f t="shared" si="4"/>
        <v>-333333.33333333331</v>
      </c>
      <c r="F30" s="10"/>
      <c r="G30" s="10"/>
      <c r="H30" s="10"/>
      <c r="I30" s="10"/>
      <c r="J30" s="10"/>
      <c r="K30" s="10"/>
      <c r="L30" s="10"/>
    </row>
    <row r="31" spans="1:12" x14ac:dyDescent="0.35">
      <c r="A31" s="92" t="s">
        <v>1</v>
      </c>
      <c r="B31" s="25"/>
      <c r="C31" s="21">
        <f>SUM(C25:C30)</f>
        <v>350000</v>
      </c>
      <c r="D31" s="21">
        <f t="shared" ref="D31:E31" si="5">SUM(D25:D30)</f>
        <v>116666.6666666666</v>
      </c>
      <c r="E31" s="21">
        <f t="shared" si="5"/>
        <v>233333.3333333332</v>
      </c>
      <c r="F31" s="10"/>
      <c r="G31" s="10"/>
      <c r="H31" s="10"/>
      <c r="I31" s="10"/>
      <c r="J31" s="10"/>
      <c r="K31" s="10"/>
      <c r="L31" s="10"/>
    </row>
    <row r="32" spans="1:12" x14ac:dyDescent="0.35">
      <c r="A32" s="92" t="s">
        <v>6</v>
      </c>
      <c r="B32" s="25">
        <f>Data!I22</f>
        <v>0.5</v>
      </c>
      <c r="C32" s="21">
        <f>C21*B32</f>
        <v>750000</v>
      </c>
      <c r="D32" s="21">
        <f>B32*D21</f>
        <v>750000</v>
      </c>
      <c r="E32" s="21">
        <f>B32*E21</f>
        <v>0</v>
      </c>
      <c r="F32" s="10"/>
      <c r="G32" s="10"/>
      <c r="H32" s="10"/>
      <c r="I32" s="10"/>
      <c r="J32" s="10"/>
      <c r="K32" s="10"/>
      <c r="L32" s="10"/>
    </row>
    <row r="33" spans="1:12" ht="15" thickBot="1" x14ac:dyDescent="0.4">
      <c r="A33" s="4" t="s">
        <v>142</v>
      </c>
      <c r="B33" s="26"/>
      <c r="C33" s="15">
        <f>C32+C31</f>
        <v>1100000</v>
      </c>
      <c r="D33" s="15">
        <f t="shared" ref="D33:E33" si="6">D32+D31</f>
        <v>866666.66666666663</v>
      </c>
      <c r="E33" s="15">
        <f t="shared" si="6"/>
        <v>233333.3333333332</v>
      </c>
      <c r="F33" s="10"/>
      <c r="G33" s="10"/>
      <c r="H33" s="10"/>
      <c r="I33" s="10"/>
      <c r="J33" s="10"/>
      <c r="K33" s="10"/>
      <c r="L33" s="10"/>
    </row>
    <row r="34" spans="1:12" ht="8" customHeight="1" thickTop="1" x14ac:dyDescent="0.35">
      <c r="A34" s="4"/>
      <c r="B34" s="4"/>
      <c r="C34" s="10"/>
      <c r="D34" s="10"/>
      <c r="E34" s="10"/>
      <c r="F34" s="10"/>
      <c r="G34" s="10"/>
      <c r="H34" s="10"/>
      <c r="I34" s="10"/>
      <c r="J34" s="10"/>
      <c r="K34" s="10"/>
      <c r="L34" s="10"/>
    </row>
    <row r="35" spans="1:12" x14ac:dyDescent="0.35">
      <c r="A35" s="45" t="s">
        <v>29</v>
      </c>
      <c r="C35" s="8" t="s">
        <v>13</v>
      </c>
      <c r="D35" s="8" t="s">
        <v>11</v>
      </c>
      <c r="E35" s="8" t="s">
        <v>12</v>
      </c>
      <c r="F35" s="10"/>
      <c r="G35" s="10"/>
      <c r="H35" s="10"/>
      <c r="I35" s="10"/>
      <c r="J35" s="10"/>
      <c r="K35" s="10"/>
      <c r="L35" s="10"/>
    </row>
    <row r="36" spans="1:12" x14ac:dyDescent="0.35">
      <c r="A36" t="s">
        <v>26</v>
      </c>
      <c r="C36" s="11">
        <f>Data!I13</f>
        <v>12000000</v>
      </c>
      <c r="D36" s="11">
        <f>Data!J13</f>
        <v>2000000</v>
      </c>
      <c r="E36" s="11">
        <f>Data!K13</f>
        <v>10000000</v>
      </c>
      <c r="F36" s="10"/>
      <c r="G36" s="10"/>
      <c r="H36" s="10"/>
      <c r="I36" s="10"/>
      <c r="J36" s="10"/>
      <c r="K36" s="10"/>
      <c r="L36" s="10"/>
    </row>
    <row r="37" spans="1:12" x14ac:dyDescent="0.35">
      <c r="A37" t="s">
        <v>19</v>
      </c>
      <c r="C37" s="12"/>
      <c r="D37" s="64">
        <f>D36/C36</f>
        <v>0.16666666666666666</v>
      </c>
      <c r="E37" s="64">
        <f>E36/C36</f>
        <v>0.83333333333333337</v>
      </c>
      <c r="F37" s="10"/>
      <c r="G37" s="10"/>
      <c r="H37" s="10"/>
      <c r="I37" s="10"/>
      <c r="J37" s="10"/>
      <c r="K37" s="10"/>
      <c r="L37" s="10"/>
    </row>
    <row r="38" spans="1:12" x14ac:dyDescent="0.35">
      <c r="A38" t="s">
        <v>24</v>
      </c>
      <c r="C38" s="12">
        <f>Data!I7</f>
        <v>8500000</v>
      </c>
      <c r="D38" s="12">
        <f>D37*C38</f>
        <v>1416666.6666666665</v>
      </c>
      <c r="E38" s="12">
        <f>E37*C38</f>
        <v>7083333.333333334</v>
      </c>
      <c r="F38" s="10"/>
      <c r="G38" s="10"/>
      <c r="H38" s="10"/>
      <c r="I38" s="10"/>
      <c r="J38" s="10"/>
      <c r="K38" s="10"/>
      <c r="L38" s="10"/>
    </row>
    <row r="39" spans="1:12" x14ac:dyDescent="0.35">
      <c r="A39" t="s">
        <v>25</v>
      </c>
      <c r="B39" s="10"/>
      <c r="C39" s="14">
        <f>Data!I10</f>
        <v>1000000</v>
      </c>
      <c r="D39" s="14">
        <f>C39*D37</f>
        <v>166666.66666666666</v>
      </c>
      <c r="E39" s="14">
        <f>C39*E37</f>
        <v>833333.33333333337</v>
      </c>
      <c r="F39" s="10"/>
      <c r="G39" s="10"/>
      <c r="H39" s="10"/>
      <c r="I39" s="10"/>
      <c r="J39" s="10"/>
      <c r="K39" s="10"/>
      <c r="L39" s="10"/>
    </row>
    <row r="40" spans="1:12" ht="15" thickBot="1" x14ac:dyDescent="0.4">
      <c r="A40" s="5" t="s">
        <v>127</v>
      </c>
      <c r="B40" s="10"/>
      <c r="C40" s="15">
        <f>C39+C38</f>
        <v>9500000</v>
      </c>
      <c r="D40" s="15">
        <f t="shared" ref="D40:E40" si="7">D39+D38</f>
        <v>1583333.3333333333</v>
      </c>
      <c r="E40" s="15">
        <f t="shared" si="7"/>
        <v>7916666.666666667</v>
      </c>
    </row>
    <row r="41" spans="1:12" ht="7.5" customHeight="1" thickTop="1" x14ac:dyDescent="0.35">
      <c r="B41" s="10"/>
      <c r="C41" s="24"/>
      <c r="D41" s="24"/>
      <c r="E41" s="24"/>
      <c r="F41" s="10"/>
      <c r="G41" s="10"/>
      <c r="H41" s="10"/>
      <c r="I41" s="10"/>
      <c r="J41" s="10"/>
      <c r="K41" s="10"/>
      <c r="L41" s="10"/>
    </row>
    <row r="42" spans="1:12" x14ac:dyDescent="0.35">
      <c r="A42" s="45" t="s">
        <v>21</v>
      </c>
      <c r="B42" s="10"/>
      <c r="C42" s="23" t="s">
        <v>13</v>
      </c>
      <c r="D42" s="23" t="s">
        <v>11</v>
      </c>
      <c r="E42" s="23" t="s">
        <v>12</v>
      </c>
      <c r="F42" s="10"/>
      <c r="G42" s="10"/>
      <c r="H42" s="10"/>
      <c r="I42" s="10"/>
      <c r="J42" s="10"/>
      <c r="K42" s="10"/>
      <c r="L42" s="10"/>
    </row>
    <row r="43" spans="1:12" x14ac:dyDescent="0.35">
      <c r="A43" s="3" t="s">
        <v>27</v>
      </c>
      <c r="B43" s="10"/>
      <c r="C43" s="12">
        <f t="shared" ref="C43:E44" si="8">C31</f>
        <v>350000</v>
      </c>
      <c r="D43" s="12">
        <f t="shared" si="8"/>
        <v>116666.6666666666</v>
      </c>
      <c r="E43" s="12">
        <f t="shared" si="8"/>
        <v>233333.3333333332</v>
      </c>
      <c r="F43" s="10"/>
      <c r="G43" s="10"/>
      <c r="H43" s="10"/>
      <c r="I43" s="10"/>
      <c r="J43" s="10"/>
      <c r="K43" s="10"/>
      <c r="L43" s="10"/>
    </row>
    <row r="44" spans="1:12" x14ac:dyDescent="0.35">
      <c r="A44" s="3" t="s">
        <v>14</v>
      </c>
      <c r="B44" s="10"/>
      <c r="C44" s="14">
        <f t="shared" si="8"/>
        <v>750000</v>
      </c>
      <c r="D44" s="14">
        <f t="shared" si="8"/>
        <v>750000</v>
      </c>
      <c r="E44" s="14">
        <f t="shared" si="8"/>
        <v>0</v>
      </c>
      <c r="F44" s="10"/>
      <c r="G44" s="10"/>
      <c r="H44" s="10"/>
      <c r="I44" s="10"/>
      <c r="J44" s="10"/>
      <c r="K44" s="10"/>
      <c r="L44" s="10"/>
    </row>
    <row r="45" spans="1:12" ht="8" customHeight="1" x14ac:dyDescent="0.35">
      <c r="F45" s="10"/>
      <c r="G45" s="10"/>
      <c r="H45" s="10"/>
      <c r="I45" s="10"/>
      <c r="J45" s="10"/>
      <c r="K45" s="10"/>
      <c r="L45" s="10"/>
    </row>
    <row r="46" spans="1:12" x14ac:dyDescent="0.35">
      <c r="A46" s="45" t="s">
        <v>30</v>
      </c>
      <c r="B46" s="10"/>
      <c r="C46" s="23" t="s">
        <v>13</v>
      </c>
      <c r="D46" s="23" t="s">
        <v>11</v>
      </c>
      <c r="E46" s="23" t="s">
        <v>12</v>
      </c>
      <c r="F46" s="10"/>
      <c r="G46" s="10"/>
      <c r="H46" s="10"/>
      <c r="I46" s="10"/>
      <c r="J46" s="10"/>
      <c r="K46" s="10"/>
      <c r="L46" s="10"/>
    </row>
    <row r="47" spans="1:12" x14ac:dyDescent="0.35">
      <c r="A47" s="3" t="s">
        <v>27</v>
      </c>
      <c r="B47" s="10"/>
      <c r="C47" s="12">
        <f t="shared" ref="C47:E48" si="9">C43+C38</f>
        <v>8850000</v>
      </c>
      <c r="D47" s="12">
        <f t="shared" si="9"/>
        <v>1533333.333333333</v>
      </c>
      <c r="E47" s="12">
        <f t="shared" si="9"/>
        <v>7316666.666666667</v>
      </c>
      <c r="F47" s="10"/>
      <c r="G47" s="10"/>
      <c r="H47" s="10"/>
      <c r="I47" s="10"/>
      <c r="J47" s="10"/>
      <c r="K47" s="10"/>
      <c r="L47" s="10"/>
    </row>
    <row r="48" spans="1:12" x14ac:dyDescent="0.35">
      <c r="A48" s="3" t="s">
        <v>14</v>
      </c>
      <c r="B48" s="10"/>
      <c r="C48" s="14">
        <f t="shared" si="9"/>
        <v>1750000</v>
      </c>
      <c r="D48" s="14">
        <f t="shared" si="9"/>
        <v>916666.66666666663</v>
      </c>
      <c r="E48" s="14">
        <f t="shared" si="9"/>
        <v>833333.33333333337</v>
      </c>
      <c r="F48" s="10"/>
      <c r="G48" s="10"/>
      <c r="H48" s="10"/>
      <c r="I48" s="10"/>
      <c r="J48" s="10"/>
      <c r="K48" s="10"/>
      <c r="L48" s="10"/>
    </row>
    <row r="49" spans="1:12" ht="15" thickBot="1" x14ac:dyDescent="0.4">
      <c r="A49" s="4" t="s">
        <v>128</v>
      </c>
      <c r="B49" s="10"/>
      <c r="C49" s="15">
        <f>C48+C47</f>
        <v>10600000</v>
      </c>
      <c r="D49" s="15">
        <f t="shared" ref="D49:E49" si="10">D48+D47</f>
        <v>2449999.9999999995</v>
      </c>
      <c r="E49" s="15">
        <f t="shared" si="10"/>
        <v>8150000</v>
      </c>
      <c r="F49" s="10"/>
      <c r="G49" s="10"/>
      <c r="H49" s="10"/>
      <c r="I49" s="10"/>
      <c r="J49" s="10"/>
      <c r="K49" s="10"/>
      <c r="L49" s="10"/>
    </row>
    <row r="50" spans="1:12" ht="15" thickTop="1" x14ac:dyDescent="0.35">
      <c r="B50" s="10"/>
      <c r="C50" s="10"/>
      <c r="D50" s="10"/>
      <c r="E50" s="10"/>
      <c r="F50" s="10"/>
      <c r="G50" s="10"/>
      <c r="H50" s="10"/>
      <c r="I50" s="10"/>
      <c r="J50" s="10"/>
      <c r="K50" s="10"/>
      <c r="L50" s="10"/>
    </row>
    <row r="51" spans="1:12" x14ac:dyDescent="0.35">
      <c r="B51" s="10"/>
      <c r="C51" s="10"/>
      <c r="D51" s="10"/>
      <c r="E51" s="10"/>
      <c r="F51" s="10"/>
      <c r="G51" s="10"/>
      <c r="H51" s="10"/>
      <c r="I51" s="10"/>
      <c r="J51" s="10"/>
      <c r="K51" s="10"/>
      <c r="L51" s="10"/>
    </row>
    <row r="52" spans="1:12" x14ac:dyDescent="0.35">
      <c r="B52" s="10"/>
      <c r="C52" s="10"/>
      <c r="D52" s="10"/>
      <c r="E52" s="10"/>
      <c r="F52" s="10"/>
      <c r="G52" s="10"/>
      <c r="H52" s="10"/>
      <c r="I52" s="10"/>
      <c r="J52" s="10"/>
      <c r="K52" s="10"/>
      <c r="L52" s="10"/>
    </row>
    <row r="53" spans="1:12" x14ac:dyDescent="0.35">
      <c r="B53" s="10"/>
      <c r="C53" s="10"/>
      <c r="D53" s="10"/>
      <c r="E53" s="10"/>
      <c r="F53" s="10"/>
      <c r="G53" s="10"/>
      <c r="H53" s="10"/>
      <c r="I53" s="10"/>
      <c r="J53" s="10"/>
      <c r="K53" s="10"/>
      <c r="L53" s="10"/>
    </row>
    <row r="54" spans="1:12" x14ac:dyDescent="0.35">
      <c r="B54" s="10"/>
      <c r="C54" s="10"/>
      <c r="D54" s="10"/>
      <c r="E54" s="10"/>
      <c r="F54" s="10"/>
      <c r="G54" s="10"/>
      <c r="H54" s="10"/>
      <c r="I54" s="10"/>
      <c r="J54" s="10"/>
      <c r="K54" s="10"/>
      <c r="L54" s="10"/>
    </row>
    <row r="55" spans="1:12" x14ac:dyDescent="0.35">
      <c r="B55" s="10"/>
      <c r="C55" s="10"/>
      <c r="D55" s="10"/>
      <c r="E55" s="10"/>
      <c r="F55" s="10"/>
      <c r="G55" s="9"/>
      <c r="H55" s="10"/>
      <c r="I55" s="10"/>
      <c r="J55" s="10"/>
      <c r="K55" s="10"/>
      <c r="L55" s="10"/>
    </row>
    <row r="56" spans="1:12" x14ac:dyDescent="0.35">
      <c r="B56" s="10"/>
      <c r="C56" s="10"/>
      <c r="D56" s="10"/>
      <c r="E56" s="10"/>
      <c r="F56" s="10"/>
      <c r="G56" s="10"/>
      <c r="H56" s="10"/>
      <c r="I56" s="10"/>
      <c r="J56" s="10"/>
      <c r="K56" s="10"/>
      <c r="L56" s="10"/>
    </row>
    <row r="57" spans="1:12" x14ac:dyDescent="0.35">
      <c r="B57" s="9"/>
      <c r="C57" s="9"/>
      <c r="D57" s="9"/>
      <c r="E57" s="9"/>
      <c r="F57" s="9"/>
      <c r="G57" s="10"/>
      <c r="H57" s="10"/>
      <c r="I57" s="10"/>
      <c r="J57" s="10"/>
      <c r="K57" s="10"/>
      <c r="L57" s="10"/>
    </row>
    <row r="58" spans="1:12" x14ac:dyDescent="0.35">
      <c r="C58" s="10"/>
      <c r="D58" s="10"/>
      <c r="E58" s="10"/>
      <c r="F58" s="10"/>
    </row>
    <row r="59" spans="1:12" x14ac:dyDescent="0.35">
      <c r="C59" s="10"/>
      <c r="D59" s="10"/>
      <c r="E59" s="10"/>
      <c r="F59" s="10"/>
    </row>
  </sheetData>
  <mergeCells count="7">
    <mergeCell ref="A2:G2"/>
    <mergeCell ref="I4:L4"/>
    <mergeCell ref="A3:C3"/>
    <mergeCell ref="A4:C4"/>
    <mergeCell ref="D3:G3"/>
    <mergeCell ref="D4:G4"/>
    <mergeCell ref="I3:L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8B560-2C77-4554-85EB-11FA3642419B}">
  <dimension ref="A1:L72"/>
  <sheetViews>
    <sheetView topLeftCell="A3" workbookViewId="0">
      <selection activeCell="A3" sqref="A3:G3"/>
    </sheetView>
  </sheetViews>
  <sheetFormatPr defaultRowHeight="14.5" x14ac:dyDescent="0.35"/>
  <cols>
    <col min="1" max="1" width="56" customWidth="1"/>
    <col min="2" max="2" width="2.36328125" customWidth="1"/>
    <col min="3" max="5" width="16.6328125" customWidth="1"/>
    <col min="6" max="6" width="2" customWidth="1"/>
    <col min="7" max="7" width="14" customWidth="1"/>
    <col min="8" max="8" width="10.81640625" customWidth="1"/>
    <col min="9" max="9" width="11" customWidth="1"/>
    <col min="10" max="10" width="10.26953125" customWidth="1"/>
    <col min="11" max="12" width="14.6328125" customWidth="1"/>
  </cols>
  <sheetData>
    <row r="1" spans="1:7" ht="21.5" thickBot="1" x14ac:dyDescent="0.55000000000000004">
      <c r="A1" s="73" t="s">
        <v>74</v>
      </c>
      <c r="B1" s="1"/>
    </row>
    <row r="2" spans="1:7" ht="20" customHeight="1" x14ac:dyDescent="0.35">
      <c r="A2" s="111" t="s">
        <v>68</v>
      </c>
      <c r="B2" s="112"/>
      <c r="C2" s="112"/>
      <c r="D2" s="112"/>
      <c r="E2" s="112"/>
      <c r="F2" s="112"/>
      <c r="G2" s="113"/>
    </row>
    <row r="3" spans="1:7" ht="91.5" customHeight="1" thickBot="1" x14ac:dyDescent="0.4">
      <c r="A3" s="119" t="s">
        <v>156</v>
      </c>
      <c r="B3" s="120"/>
      <c r="C3" s="120"/>
      <c r="D3" s="120"/>
      <c r="E3" s="120"/>
      <c r="F3" s="120"/>
      <c r="G3" s="126"/>
    </row>
    <row r="4" spans="1:7" ht="15" customHeight="1" x14ac:dyDescent="0.35">
      <c r="A4" s="42"/>
      <c r="B4" s="42"/>
      <c r="C4" s="42"/>
      <c r="D4" s="42"/>
      <c r="E4" s="42"/>
      <c r="F4" s="42"/>
      <c r="G4" s="42"/>
    </row>
    <row r="5" spans="1:7" ht="30" customHeight="1" x14ac:dyDescent="0.35">
      <c r="A5" s="96" t="s">
        <v>154</v>
      </c>
      <c r="B5" s="42"/>
      <c r="C5" s="59" t="s">
        <v>70</v>
      </c>
      <c r="D5" s="59" t="s">
        <v>69</v>
      </c>
      <c r="E5" s="42"/>
      <c r="F5" s="42"/>
      <c r="G5" s="42"/>
    </row>
    <row r="6" spans="1:7" ht="15" customHeight="1" x14ac:dyDescent="0.35">
      <c r="A6" s="6" t="s">
        <v>17</v>
      </c>
      <c r="B6" s="42"/>
      <c r="C6" s="60">
        <f>ABS(Data!C4)</f>
        <v>1000000</v>
      </c>
      <c r="D6" s="60">
        <f>ABS(Data!J16)</f>
        <v>500000</v>
      </c>
      <c r="E6" s="42"/>
      <c r="F6" s="42"/>
      <c r="G6" s="42"/>
    </row>
    <row r="7" spans="1:7" ht="15" customHeight="1" x14ac:dyDescent="0.35">
      <c r="A7" s="6" t="s">
        <v>18</v>
      </c>
      <c r="B7" s="42"/>
      <c r="C7" s="60">
        <f>ABS(Data!C5)</f>
        <v>2000000</v>
      </c>
      <c r="D7" s="60">
        <f>ABS(Data!J17)</f>
        <v>1000000</v>
      </c>
      <c r="E7" s="42"/>
      <c r="F7" s="42"/>
      <c r="G7" s="42"/>
    </row>
    <row r="8" spans="1:7" ht="15" customHeight="1" x14ac:dyDescent="0.35">
      <c r="A8" s="6" t="s">
        <v>7</v>
      </c>
      <c r="B8" s="42"/>
      <c r="C8" s="60">
        <f>ABS(Data!C6)</f>
        <v>1000000</v>
      </c>
      <c r="D8" s="60">
        <f>ABS(Data!J18)</f>
        <v>500000</v>
      </c>
      <c r="E8" s="42"/>
      <c r="F8" s="42"/>
      <c r="G8" s="42"/>
    </row>
    <row r="9" spans="1:7" ht="15" customHeight="1" x14ac:dyDescent="0.35">
      <c r="A9" s="6" t="s">
        <v>4</v>
      </c>
      <c r="B9" s="42"/>
      <c r="C9" s="60">
        <f>ABS(Data!C11)</f>
        <v>800000</v>
      </c>
      <c r="D9" s="60">
        <f>ABS(Data!J19)</f>
        <v>400000</v>
      </c>
      <c r="E9" s="42"/>
      <c r="F9" s="42"/>
      <c r="G9" s="42"/>
    </row>
    <row r="10" spans="1:7" ht="15" customHeight="1" x14ac:dyDescent="0.35">
      <c r="A10" s="6" t="s">
        <v>5</v>
      </c>
      <c r="B10" s="42"/>
      <c r="C10" s="60">
        <f>ABS(Data!C12)</f>
        <v>1500000</v>
      </c>
      <c r="D10" s="60">
        <f>ABS(Data!J20)</f>
        <v>750000</v>
      </c>
      <c r="E10" s="42"/>
      <c r="F10" s="42"/>
      <c r="G10" s="42"/>
    </row>
    <row r="11" spans="1:7" ht="15" customHeight="1" x14ac:dyDescent="0.35">
      <c r="A11" s="6" t="s">
        <v>0</v>
      </c>
      <c r="B11" s="42"/>
      <c r="C11" s="60">
        <f>ABS(Data!C13)</f>
        <v>1000000</v>
      </c>
      <c r="D11" s="60">
        <f>ABS(Data!J21)</f>
        <v>500000</v>
      </c>
      <c r="E11" s="42"/>
      <c r="F11" s="42"/>
      <c r="G11" s="42"/>
    </row>
    <row r="12" spans="1:7" ht="15" customHeight="1" x14ac:dyDescent="0.35">
      <c r="A12" s="6" t="s">
        <v>65</v>
      </c>
      <c r="B12" s="42"/>
      <c r="C12" s="61">
        <f>ABS(Data!C17)</f>
        <v>1500000</v>
      </c>
      <c r="D12" s="61">
        <f>ABS(Data!J22)</f>
        <v>750000</v>
      </c>
      <c r="E12" s="42"/>
      <c r="F12" s="42"/>
      <c r="G12" s="42"/>
    </row>
    <row r="13" spans="1:7" ht="15" thickBot="1" x14ac:dyDescent="0.4">
      <c r="A13" s="4" t="s">
        <v>143</v>
      </c>
      <c r="C13" s="62">
        <f>SUM(C6:C12)</f>
        <v>8800000</v>
      </c>
      <c r="D13" s="62">
        <f>SUM(D6:D12)</f>
        <v>4400000</v>
      </c>
      <c r="E13" s="7"/>
    </row>
    <row r="14" spans="1:7" ht="15" thickTop="1" x14ac:dyDescent="0.35">
      <c r="A14" s="5" t="s">
        <v>71</v>
      </c>
      <c r="D14" s="22">
        <f>D13/C13</f>
        <v>0.5</v>
      </c>
    </row>
    <row r="15" spans="1:7" x14ac:dyDescent="0.35">
      <c r="A15" s="4"/>
      <c r="C15" s="63"/>
      <c r="D15" s="63"/>
      <c r="E15" s="7"/>
    </row>
    <row r="16" spans="1:7" x14ac:dyDescent="0.35">
      <c r="A16" s="46" t="s">
        <v>151</v>
      </c>
      <c r="B16" s="95"/>
      <c r="C16" s="31" t="s">
        <v>13</v>
      </c>
      <c r="D16" s="31" t="s">
        <v>11</v>
      </c>
      <c r="E16" s="31" t="s">
        <v>12</v>
      </c>
    </row>
    <row r="17" spans="1:12" x14ac:dyDescent="0.35">
      <c r="A17" s="3" t="s">
        <v>38</v>
      </c>
      <c r="B17" s="6"/>
      <c r="C17" s="11">
        <f>Data!I13</f>
        <v>12000000</v>
      </c>
      <c r="D17" s="11">
        <f>Data!J13</f>
        <v>2000000</v>
      </c>
      <c r="E17" s="11">
        <f>Data!K13</f>
        <v>10000000</v>
      </c>
    </row>
    <row r="18" spans="1:12" x14ac:dyDescent="0.35">
      <c r="A18" s="3" t="s">
        <v>131</v>
      </c>
      <c r="B18" s="23"/>
      <c r="C18" s="31" t="s">
        <v>13</v>
      </c>
      <c r="D18" s="31" t="s">
        <v>11</v>
      </c>
      <c r="E18" s="31" t="s">
        <v>12</v>
      </c>
    </row>
    <row r="19" spans="1:12" x14ac:dyDescent="0.35">
      <c r="A19" s="6" t="s">
        <v>2</v>
      </c>
      <c r="B19" s="99"/>
      <c r="C19" s="17">
        <f>Data!C4*$D$14</f>
        <v>500000</v>
      </c>
      <c r="D19" s="17">
        <f>Data!D4*$D$14</f>
        <v>500000</v>
      </c>
      <c r="E19" s="17">
        <f>Data!E4*$D$14</f>
        <v>0</v>
      </c>
    </row>
    <row r="20" spans="1:12" x14ac:dyDescent="0.35">
      <c r="A20" s="6" t="s">
        <v>3</v>
      </c>
      <c r="B20" s="34"/>
      <c r="C20" s="17">
        <f>Data!C5*$D$14</f>
        <v>1000000</v>
      </c>
      <c r="D20" s="17">
        <f>Data!D5*$D$14</f>
        <v>0</v>
      </c>
      <c r="E20" s="17">
        <f>Data!E5*$D$14</f>
        <v>1000000</v>
      </c>
    </row>
    <row r="21" spans="1:12" x14ac:dyDescent="0.35">
      <c r="A21" s="6" t="s">
        <v>7</v>
      </c>
      <c r="B21" s="34"/>
      <c r="C21" s="17">
        <f>Data!C6*$D$14</f>
        <v>500000</v>
      </c>
      <c r="D21" s="17">
        <f>Data!D6*$D$14</f>
        <v>500000</v>
      </c>
      <c r="E21" s="17">
        <f>Data!E6*$D$14</f>
        <v>0</v>
      </c>
    </row>
    <row r="22" spans="1:12" x14ac:dyDescent="0.35">
      <c r="A22" s="6" t="s">
        <v>150</v>
      </c>
      <c r="B22" s="34"/>
      <c r="C22" s="17">
        <f>Data!C7*$D$14</f>
        <v>2000000</v>
      </c>
      <c r="D22" s="17">
        <f>Data!D7*$D$14</f>
        <v>2000000</v>
      </c>
      <c r="E22" s="17">
        <f>Data!E7*$D$14</f>
        <v>0</v>
      </c>
    </row>
    <row r="23" spans="1:12" ht="15" thickBot="1" x14ac:dyDescent="0.4">
      <c r="A23" s="32" t="s">
        <v>132</v>
      </c>
      <c r="C23" s="15">
        <f>SUM(C17:C22)</f>
        <v>16000000</v>
      </c>
      <c r="D23" s="15">
        <f t="shared" ref="D23:E23" si="0">SUM(D17:D22)</f>
        <v>5000000</v>
      </c>
      <c r="E23" s="15">
        <f t="shared" si="0"/>
        <v>11000000</v>
      </c>
    </row>
    <row r="24" spans="1:12" ht="15" thickTop="1" x14ac:dyDescent="0.35">
      <c r="A24" s="5" t="s">
        <v>133</v>
      </c>
      <c r="B24" s="6"/>
      <c r="C24" s="11"/>
      <c r="D24" s="22">
        <f>D23/C23</f>
        <v>0.3125</v>
      </c>
      <c r="E24" s="22">
        <f>E23/C23</f>
        <v>0.6875</v>
      </c>
    </row>
    <row r="25" spans="1:12" x14ac:dyDescent="0.35">
      <c r="A25" s="4"/>
      <c r="B25" s="6"/>
    </row>
    <row r="26" spans="1:12" x14ac:dyDescent="0.35">
      <c r="A26" s="2" t="s">
        <v>153</v>
      </c>
      <c r="C26" s="31" t="s">
        <v>13</v>
      </c>
      <c r="D26" s="31" t="s">
        <v>11</v>
      </c>
      <c r="E26" s="31" t="s">
        <v>12</v>
      </c>
    </row>
    <row r="27" spans="1:12" x14ac:dyDescent="0.35">
      <c r="A27" s="3" t="s">
        <v>40</v>
      </c>
      <c r="C27" s="37">
        <f>Data!I25</f>
        <v>8850000</v>
      </c>
      <c r="D27" s="37">
        <f>C27*D24</f>
        <v>2765625</v>
      </c>
      <c r="E27" s="37">
        <f>C27*E24</f>
        <v>6084375</v>
      </c>
      <c r="G27" s="19"/>
    </row>
    <row r="28" spans="1:12" x14ac:dyDescent="0.35">
      <c r="A28" s="3" t="s">
        <v>41</v>
      </c>
      <c r="B28" s="6"/>
      <c r="C28" s="38">
        <f>Data!I26</f>
        <v>1750000</v>
      </c>
      <c r="D28" s="38">
        <f>C28*D24</f>
        <v>546875</v>
      </c>
      <c r="E28" s="38">
        <f>C28*E24</f>
        <v>1203125</v>
      </c>
      <c r="F28" s="24"/>
      <c r="L28" s="10"/>
    </row>
    <row r="29" spans="1:12" ht="15" thickBot="1" x14ac:dyDescent="0.4">
      <c r="A29" s="4" t="s">
        <v>128</v>
      </c>
      <c r="B29" s="10"/>
      <c r="C29" s="15">
        <f>C28+C27</f>
        <v>10600000</v>
      </c>
      <c r="D29" s="15">
        <f t="shared" ref="D29:E29" si="1">D28+D27</f>
        <v>3312500</v>
      </c>
      <c r="E29" s="15">
        <f t="shared" si="1"/>
        <v>7287500</v>
      </c>
      <c r="F29" s="24"/>
      <c r="L29" s="10"/>
    </row>
    <row r="30" spans="1:12" ht="15" thickTop="1" x14ac:dyDescent="0.35">
      <c r="A30" s="6"/>
      <c r="B30" s="6"/>
      <c r="C30" s="24"/>
      <c r="D30" s="24"/>
      <c r="E30" s="24"/>
      <c r="F30" s="24"/>
      <c r="L30" s="10"/>
    </row>
    <row r="31" spans="1:12" x14ac:dyDescent="0.35">
      <c r="A31" s="6"/>
      <c r="B31" s="6"/>
      <c r="C31" s="24"/>
      <c r="D31" s="24"/>
      <c r="E31" s="24"/>
      <c r="F31" s="24"/>
      <c r="K31" s="10"/>
      <c r="L31" s="10"/>
    </row>
    <row r="32" spans="1:12" x14ac:dyDescent="0.35">
      <c r="A32" s="6"/>
      <c r="B32" s="6"/>
      <c r="C32" s="24"/>
      <c r="D32" s="24"/>
      <c r="E32" s="24"/>
      <c r="F32" s="24"/>
      <c r="H32" s="10"/>
      <c r="I32" s="10"/>
      <c r="J32" s="10"/>
      <c r="K32" s="10"/>
      <c r="L32" s="10"/>
    </row>
    <row r="33" spans="1:12" x14ac:dyDescent="0.35">
      <c r="A33" s="6"/>
      <c r="B33" s="6"/>
      <c r="C33" s="24"/>
      <c r="D33" s="24"/>
      <c r="E33" s="24"/>
      <c r="F33" s="24"/>
      <c r="G33" s="10"/>
      <c r="H33" s="10"/>
      <c r="I33" s="10"/>
      <c r="J33" s="10"/>
      <c r="K33" s="10"/>
      <c r="L33" s="10"/>
    </row>
    <row r="34" spans="1:12" x14ac:dyDescent="0.35">
      <c r="A34" s="6"/>
      <c r="B34" s="6"/>
      <c r="C34" s="24"/>
      <c r="D34" s="24"/>
      <c r="E34" s="24"/>
      <c r="F34" s="24"/>
      <c r="G34" s="10"/>
      <c r="H34" s="10"/>
      <c r="I34" s="10"/>
      <c r="J34" s="10"/>
      <c r="K34" s="10"/>
      <c r="L34" s="10"/>
    </row>
    <row r="35" spans="1:12" x14ac:dyDescent="0.35">
      <c r="A35" s="6"/>
      <c r="B35" s="6"/>
      <c r="C35" s="24"/>
      <c r="D35" s="24"/>
      <c r="E35" s="24"/>
      <c r="F35" s="24"/>
      <c r="G35" s="10"/>
      <c r="H35" s="10"/>
      <c r="I35" s="10"/>
      <c r="J35" s="10"/>
      <c r="K35" s="10"/>
      <c r="L35" s="10"/>
    </row>
    <row r="36" spans="1:12" x14ac:dyDescent="0.35">
      <c r="A36" s="4"/>
      <c r="B36" s="4"/>
      <c r="C36" s="24"/>
      <c r="D36" s="24"/>
      <c r="E36" s="24"/>
      <c r="F36" s="24"/>
      <c r="G36" s="10"/>
      <c r="H36" s="10"/>
      <c r="I36" s="10"/>
      <c r="J36" s="10"/>
      <c r="K36" s="10"/>
      <c r="L36" s="10"/>
    </row>
    <row r="37" spans="1:12" x14ac:dyDescent="0.35">
      <c r="A37" s="3"/>
      <c r="B37" s="3"/>
      <c r="C37" s="24"/>
      <c r="D37" s="24"/>
      <c r="E37" s="24"/>
      <c r="F37" s="24"/>
      <c r="G37" s="10"/>
      <c r="H37" s="10"/>
      <c r="I37" s="10"/>
      <c r="J37" s="10"/>
      <c r="K37" s="10"/>
      <c r="L37" s="10"/>
    </row>
    <row r="38" spans="1:12" x14ac:dyDescent="0.35">
      <c r="A38" s="28"/>
      <c r="B38" s="23"/>
      <c r="C38" s="33"/>
      <c r="D38" s="33"/>
      <c r="E38" s="33"/>
      <c r="F38" s="24"/>
      <c r="G38" s="10"/>
      <c r="H38" s="10"/>
      <c r="I38" s="10"/>
      <c r="J38" s="10"/>
      <c r="K38" s="10"/>
      <c r="L38" s="10"/>
    </row>
    <row r="39" spans="1:12" x14ac:dyDescent="0.35">
      <c r="A39" s="6"/>
      <c r="B39" s="34"/>
      <c r="C39" s="19"/>
      <c r="D39" s="19"/>
      <c r="E39" s="19"/>
      <c r="F39" s="24"/>
      <c r="G39" s="10"/>
      <c r="H39" s="10"/>
      <c r="I39" s="10"/>
      <c r="J39" s="10"/>
      <c r="K39" s="10"/>
      <c r="L39" s="10"/>
    </row>
    <row r="40" spans="1:12" x14ac:dyDescent="0.35">
      <c r="A40" s="6"/>
      <c r="B40" s="34"/>
      <c r="C40" s="19"/>
      <c r="D40" s="19"/>
      <c r="E40" s="19"/>
      <c r="F40" s="24"/>
      <c r="G40" s="10"/>
      <c r="H40" s="10"/>
      <c r="I40" s="10"/>
      <c r="J40" s="10"/>
      <c r="K40" s="10"/>
      <c r="L40" s="10"/>
    </row>
    <row r="41" spans="1:12" x14ac:dyDescent="0.35">
      <c r="A41" s="6"/>
      <c r="B41" s="34"/>
      <c r="C41" s="19"/>
      <c r="D41" s="19"/>
      <c r="E41" s="19"/>
      <c r="F41" s="24"/>
      <c r="G41" s="10"/>
      <c r="H41" s="10"/>
      <c r="I41" s="10"/>
      <c r="J41" s="10"/>
      <c r="K41" s="10"/>
      <c r="L41" s="10"/>
    </row>
    <row r="42" spans="1:12" x14ac:dyDescent="0.35">
      <c r="A42" s="6"/>
      <c r="B42" s="34"/>
      <c r="C42" s="19"/>
      <c r="D42" s="19"/>
      <c r="E42" s="19"/>
      <c r="F42" s="24"/>
      <c r="G42" s="10"/>
      <c r="H42" s="10"/>
      <c r="I42" s="10"/>
      <c r="J42" s="10"/>
      <c r="K42" s="10"/>
      <c r="L42" s="10"/>
    </row>
    <row r="43" spans="1:12" x14ac:dyDescent="0.35">
      <c r="A43" s="6"/>
      <c r="B43" s="34"/>
      <c r="C43" s="19"/>
      <c r="D43" s="19"/>
      <c r="E43" s="19"/>
      <c r="F43" s="24"/>
      <c r="G43" s="10"/>
      <c r="H43" s="10"/>
      <c r="I43" s="10"/>
      <c r="J43" s="10"/>
      <c r="K43" s="10"/>
      <c r="L43" s="10"/>
    </row>
    <row r="44" spans="1:12" x14ac:dyDescent="0.35">
      <c r="A44" s="6"/>
      <c r="B44" s="34"/>
      <c r="C44" s="19"/>
      <c r="D44" s="19"/>
      <c r="E44" s="19"/>
      <c r="F44" s="24"/>
      <c r="G44" s="10"/>
      <c r="H44" s="10"/>
      <c r="I44" s="10"/>
      <c r="J44" s="10"/>
      <c r="K44" s="10"/>
      <c r="L44" s="10"/>
    </row>
    <row r="45" spans="1:12" x14ac:dyDescent="0.35">
      <c r="A45" s="6"/>
      <c r="B45" s="34"/>
      <c r="C45" s="19"/>
      <c r="D45" s="19"/>
      <c r="E45" s="19"/>
      <c r="F45" s="24"/>
      <c r="G45" s="10"/>
      <c r="H45" s="10"/>
      <c r="I45" s="10"/>
      <c r="J45" s="10"/>
      <c r="K45" s="10"/>
      <c r="L45" s="10"/>
    </row>
    <row r="46" spans="1:12" x14ac:dyDescent="0.35">
      <c r="A46" s="6"/>
      <c r="B46" s="34"/>
      <c r="C46" s="19"/>
      <c r="D46" s="19"/>
      <c r="E46" s="19"/>
      <c r="F46" s="24"/>
      <c r="G46" s="10"/>
      <c r="H46" s="10"/>
      <c r="I46" s="10"/>
      <c r="J46" s="10"/>
      <c r="K46" s="10"/>
      <c r="L46" s="10"/>
    </row>
    <row r="47" spans="1:12" x14ac:dyDescent="0.35">
      <c r="A47" s="4"/>
      <c r="B47" s="5"/>
      <c r="C47" s="24"/>
      <c r="D47" s="24"/>
      <c r="E47" s="24"/>
      <c r="F47" s="24"/>
      <c r="G47" s="10"/>
      <c r="H47" s="10"/>
      <c r="I47" s="10"/>
      <c r="J47" s="10"/>
      <c r="K47" s="10"/>
      <c r="L47" s="10"/>
    </row>
    <row r="48" spans="1:12" x14ac:dyDescent="0.35">
      <c r="A48" s="4"/>
      <c r="B48" s="4"/>
      <c r="C48" s="24"/>
      <c r="D48" s="24"/>
      <c r="E48" s="24"/>
      <c r="F48" s="24"/>
      <c r="G48" s="10"/>
      <c r="H48" s="10"/>
      <c r="I48" s="10"/>
      <c r="J48" s="10"/>
      <c r="K48" s="10"/>
      <c r="L48" s="10"/>
    </row>
    <row r="49" spans="1:12" x14ac:dyDescent="0.35">
      <c r="A49" s="27"/>
      <c r="C49" s="23"/>
      <c r="D49" s="23"/>
      <c r="E49" s="23"/>
      <c r="F49" s="24"/>
      <c r="G49" s="10"/>
      <c r="H49" s="10"/>
      <c r="I49" s="10"/>
      <c r="J49" s="10"/>
      <c r="K49" s="10"/>
      <c r="L49" s="10"/>
    </row>
    <row r="50" spans="1:12" x14ac:dyDescent="0.35">
      <c r="C50" s="24"/>
      <c r="D50" s="24"/>
      <c r="E50" s="24"/>
      <c r="F50" s="24"/>
      <c r="G50" s="10"/>
      <c r="H50" s="10"/>
      <c r="I50" s="10"/>
      <c r="J50" s="10"/>
      <c r="K50" s="10"/>
      <c r="L50" s="10"/>
    </row>
    <row r="51" spans="1:12" x14ac:dyDescent="0.35">
      <c r="C51" s="24"/>
      <c r="D51" s="35"/>
      <c r="E51" s="35"/>
      <c r="F51" s="24"/>
      <c r="G51" s="10"/>
      <c r="H51" s="10"/>
      <c r="I51" s="10"/>
      <c r="J51" s="10"/>
      <c r="K51" s="10"/>
      <c r="L51" s="10"/>
    </row>
    <row r="52" spans="1:12" x14ac:dyDescent="0.35">
      <c r="C52" s="24"/>
      <c r="D52" s="24"/>
      <c r="E52" s="24"/>
      <c r="F52" s="24"/>
      <c r="G52" s="10"/>
      <c r="H52" s="10"/>
      <c r="I52" s="10"/>
      <c r="J52" s="10"/>
      <c r="K52" s="10"/>
      <c r="L52" s="10"/>
    </row>
    <row r="53" spans="1:12" x14ac:dyDescent="0.35">
      <c r="B53" s="24"/>
      <c r="C53" s="24"/>
      <c r="D53" s="24"/>
      <c r="E53" s="24"/>
      <c r="F53" s="24"/>
      <c r="G53" s="10"/>
      <c r="H53" s="10"/>
      <c r="I53" s="10"/>
      <c r="J53" s="10"/>
      <c r="K53" s="10"/>
      <c r="L53" s="10"/>
    </row>
    <row r="54" spans="1:12" x14ac:dyDescent="0.35">
      <c r="F54" s="24"/>
      <c r="G54" s="10"/>
      <c r="H54" s="10"/>
      <c r="I54" s="10"/>
      <c r="J54" s="10"/>
      <c r="K54" s="10"/>
      <c r="L54" s="10"/>
    </row>
    <row r="55" spans="1:12" x14ac:dyDescent="0.35">
      <c r="A55" s="27"/>
      <c r="B55" s="24"/>
      <c r="C55" s="23"/>
      <c r="D55" s="23"/>
      <c r="E55" s="23"/>
      <c r="F55" s="24"/>
      <c r="G55" s="10"/>
      <c r="H55" s="10"/>
      <c r="I55" s="10"/>
      <c r="J55" s="10"/>
      <c r="K55" s="10"/>
      <c r="L55" s="10"/>
    </row>
    <row r="56" spans="1:12" x14ac:dyDescent="0.35">
      <c r="A56" s="3"/>
      <c r="B56" s="24"/>
      <c r="C56" s="24"/>
      <c r="D56" s="24"/>
      <c r="E56" s="24"/>
      <c r="F56" s="24"/>
      <c r="G56" s="10"/>
      <c r="H56" s="10"/>
      <c r="I56" s="10"/>
      <c r="J56" s="10"/>
      <c r="K56" s="10"/>
      <c r="L56" s="10"/>
    </row>
    <row r="57" spans="1:12" x14ac:dyDescent="0.35">
      <c r="A57" s="3"/>
      <c r="B57" s="24"/>
      <c r="C57" s="24"/>
      <c r="D57" s="24"/>
      <c r="E57" s="24"/>
      <c r="F57" s="24"/>
      <c r="G57" s="10"/>
      <c r="H57" s="10"/>
      <c r="I57" s="10"/>
      <c r="J57" s="10"/>
      <c r="K57" s="10"/>
      <c r="L57" s="10"/>
    </row>
    <row r="58" spans="1:12" x14ac:dyDescent="0.35">
      <c r="F58" s="24"/>
      <c r="G58" s="10"/>
      <c r="H58" s="10"/>
      <c r="I58" s="10"/>
      <c r="J58" s="10"/>
      <c r="K58" s="10"/>
      <c r="L58" s="10"/>
    </row>
    <row r="59" spans="1:12" x14ac:dyDescent="0.35">
      <c r="A59" s="27"/>
      <c r="B59" s="24"/>
      <c r="C59" s="24"/>
      <c r="D59" s="24"/>
      <c r="E59" s="24"/>
      <c r="F59" s="24"/>
      <c r="G59" s="10"/>
      <c r="H59" s="10"/>
      <c r="I59" s="10"/>
      <c r="J59" s="10"/>
      <c r="K59" s="10"/>
      <c r="L59" s="10"/>
    </row>
    <row r="60" spans="1:12" x14ac:dyDescent="0.35">
      <c r="A60" s="3"/>
      <c r="B60" s="24"/>
      <c r="C60" s="24"/>
      <c r="D60" s="24"/>
      <c r="E60" s="24"/>
      <c r="F60" s="24"/>
      <c r="G60" s="10"/>
      <c r="H60" s="10"/>
      <c r="I60" s="10"/>
      <c r="J60" s="10"/>
      <c r="K60" s="10"/>
      <c r="L60" s="10"/>
    </row>
    <row r="61" spans="1:12" x14ac:dyDescent="0.35">
      <c r="A61" s="3"/>
      <c r="B61" s="24"/>
      <c r="C61" s="24"/>
      <c r="D61" s="24"/>
      <c r="E61" s="24"/>
      <c r="F61" s="24"/>
      <c r="G61" s="10"/>
      <c r="H61" s="10"/>
      <c r="I61" s="10"/>
      <c r="J61" s="10"/>
      <c r="K61" s="10"/>
      <c r="L61" s="10"/>
    </row>
    <row r="62" spans="1:12" x14ac:dyDescent="0.35">
      <c r="B62" s="24"/>
      <c r="C62" s="24"/>
      <c r="D62" s="24"/>
      <c r="E62" s="24"/>
      <c r="F62" s="24"/>
      <c r="G62" s="10"/>
      <c r="H62" s="10"/>
      <c r="I62" s="10"/>
      <c r="J62" s="10"/>
      <c r="K62" s="10"/>
      <c r="L62" s="10"/>
    </row>
    <row r="63" spans="1:12" x14ac:dyDescent="0.35">
      <c r="B63" s="10"/>
      <c r="C63" s="10"/>
      <c r="D63" s="10"/>
      <c r="E63" s="10"/>
      <c r="F63" s="10"/>
      <c r="G63" s="10"/>
      <c r="H63" s="10"/>
      <c r="I63" s="10"/>
      <c r="J63" s="10"/>
      <c r="K63" s="10"/>
      <c r="L63" s="10"/>
    </row>
    <row r="64" spans="1:12" x14ac:dyDescent="0.35">
      <c r="B64" s="10"/>
      <c r="C64" s="10"/>
      <c r="D64" s="10"/>
      <c r="E64" s="10"/>
      <c r="F64" s="10"/>
      <c r="G64" s="10"/>
      <c r="H64" s="10"/>
      <c r="I64" s="10"/>
      <c r="J64" s="10"/>
      <c r="K64" s="10"/>
      <c r="L64" s="10"/>
    </row>
    <row r="65" spans="2:12" x14ac:dyDescent="0.35">
      <c r="B65" s="10"/>
      <c r="C65" s="10"/>
      <c r="D65" s="10"/>
      <c r="E65" s="10"/>
      <c r="F65" s="10"/>
      <c r="G65" s="10"/>
      <c r="H65" s="10"/>
      <c r="I65" s="10"/>
      <c r="J65" s="10"/>
      <c r="K65" s="10"/>
      <c r="L65" s="10"/>
    </row>
    <row r="66" spans="2:12" x14ac:dyDescent="0.35">
      <c r="B66" s="10"/>
      <c r="C66" s="10"/>
      <c r="D66" s="10"/>
      <c r="E66" s="10"/>
      <c r="F66" s="10"/>
      <c r="G66" s="10"/>
      <c r="H66" s="10"/>
      <c r="I66" s="10"/>
      <c r="J66" s="10"/>
      <c r="K66" s="10"/>
      <c r="L66" s="10"/>
    </row>
    <row r="67" spans="2:12" x14ac:dyDescent="0.35">
      <c r="B67" s="10"/>
      <c r="C67" s="10"/>
      <c r="D67" s="10"/>
      <c r="E67" s="10"/>
      <c r="F67" s="10"/>
      <c r="G67" s="10"/>
      <c r="H67" s="10"/>
      <c r="I67" s="10"/>
      <c r="J67" s="10"/>
      <c r="K67" s="10"/>
      <c r="L67" s="10"/>
    </row>
    <row r="68" spans="2:12" x14ac:dyDescent="0.35">
      <c r="B68" s="10"/>
      <c r="C68" s="10"/>
      <c r="D68" s="10"/>
      <c r="E68" s="10"/>
      <c r="F68" s="10"/>
      <c r="G68" s="10"/>
      <c r="H68" s="10"/>
      <c r="I68" s="10"/>
      <c r="J68" s="10"/>
      <c r="K68" s="10"/>
      <c r="L68" s="10"/>
    </row>
    <row r="69" spans="2:12" x14ac:dyDescent="0.35">
      <c r="B69" s="10"/>
      <c r="C69" s="10"/>
      <c r="D69" s="10"/>
      <c r="E69" s="10"/>
      <c r="F69" s="10"/>
      <c r="G69" s="10"/>
      <c r="H69" s="10"/>
      <c r="I69" s="10"/>
      <c r="J69" s="10"/>
      <c r="K69" s="10"/>
      <c r="L69" s="10"/>
    </row>
    <row r="70" spans="2:12" x14ac:dyDescent="0.35">
      <c r="B70" s="9"/>
      <c r="C70" s="9"/>
      <c r="D70" s="9"/>
      <c r="E70" s="9"/>
      <c r="F70" s="9"/>
      <c r="G70" s="9"/>
      <c r="H70" s="10"/>
      <c r="I70" s="10"/>
      <c r="J70" s="10"/>
      <c r="K70" s="10"/>
      <c r="L70" s="10"/>
    </row>
    <row r="71" spans="2:12" x14ac:dyDescent="0.35">
      <c r="C71" s="10"/>
      <c r="D71" s="10"/>
      <c r="E71" s="10"/>
      <c r="F71" s="10"/>
      <c r="G71" s="10"/>
      <c r="H71" s="10"/>
      <c r="I71" s="10"/>
      <c r="J71" s="10"/>
      <c r="K71" s="10"/>
      <c r="L71" s="10"/>
    </row>
    <row r="72" spans="2:12" x14ac:dyDescent="0.35">
      <c r="C72" s="10"/>
      <c r="D72" s="10"/>
      <c r="E72" s="10"/>
      <c r="F72" s="10"/>
      <c r="G72" s="10"/>
      <c r="H72" s="10"/>
      <c r="I72" s="10"/>
      <c r="J72" s="10"/>
      <c r="K72" s="10"/>
      <c r="L72" s="10"/>
    </row>
  </sheetData>
  <mergeCells count="2">
    <mergeCell ref="A3:G3"/>
    <mergeCell ref="A2:G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97C4C-3C58-4A81-99C9-D50A9EF96B70}">
  <dimension ref="A1:L72"/>
  <sheetViews>
    <sheetView topLeftCell="A14" workbookViewId="0">
      <selection activeCell="A29" sqref="A29"/>
    </sheetView>
  </sheetViews>
  <sheetFormatPr defaultRowHeight="14.5" x14ac:dyDescent="0.35"/>
  <cols>
    <col min="1" max="1" width="56.7265625" customWidth="1"/>
    <col min="2" max="2" width="2.453125" customWidth="1"/>
    <col min="3" max="5" width="16.6328125" customWidth="1"/>
    <col min="6" max="6" width="2" customWidth="1"/>
    <col min="7" max="7" width="11.7265625" customWidth="1"/>
    <col min="8" max="8" width="10.81640625" customWidth="1"/>
    <col min="9" max="9" width="11" customWidth="1"/>
    <col min="10" max="10" width="10.26953125" customWidth="1"/>
    <col min="11" max="12" width="14.6328125" customWidth="1"/>
  </cols>
  <sheetData>
    <row r="1" spans="1:7" ht="21.5" thickBot="1" x14ac:dyDescent="0.55000000000000004">
      <c r="A1" s="73" t="s">
        <v>75</v>
      </c>
      <c r="B1" s="1"/>
    </row>
    <row r="2" spans="1:7" ht="20" customHeight="1" x14ac:dyDescent="0.35">
      <c r="A2" s="111" t="s">
        <v>68</v>
      </c>
      <c r="B2" s="112"/>
      <c r="C2" s="112"/>
      <c r="D2" s="112"/>
      <c r="E2" s="112"/>
      <c r="F2" s="112"/>
      <c r="G2" s="113"/>
    </row>
    <row r="3" spans="1:7" ht="87.5" customHeight="1" thickBot="1" x14ac:dyDescent="0.4">
      <c r="A3" s="119" t="s">
        <v>155</v>
      </c>
      <c r="B3" s="120"/>
      <c r="C3" s="120"/>
      <c r="D3" s="120"/>
      <c r="E3" s="120"/>
      <c r="F3" s="120"/>
      <c r="G3" s="126"/>
    </row>
    <row r="4" spans="1:7" x14ac:dyDescent="0.35">
      <c r="C4" s="7"/>
      <c r="D4" s="7"/>
      <c r="E4" s="7"/>
    </row>
    <row r="5" spans="1:7" ht="30" customHeight="1" x14ac:dyDescent="0.35">
      <c r="A5" s="96" t="s">
        <v>154</v>
      </c>
      <c r="B5" s="42"/>
      <c r="C5" s="59" t="s">
        <v>70</v>
      </c>
      <c r="D5" s="59" t="s">
        <v>69</v>
      </c>
      <c r="E5" s="7"/>
    </row>
    <row r="6" spans="1:7" x14ac:dyDescent="0.35">
      <c r="A6" s="6" t="s">
        <v>17</v>
      </c>
      <c r="B6" s="42"/>
      <c r="C6" s="60">
        <f>ABS(Data!C4)</f>
        <v>1000000</v>
      </c>
      <c r="D6" s="60">
        <f>ABS(Data!J16)</f>
        <v>500000</v>
      </c>
      <c r="E6" s="7"/>
    </row>
    <row r="7" spans="1:7" x14ac:dyDescent="0.35">
      <c r="A7" s="6" t="s">
        <v>18</v>
      </c>
      <c r="B7" s="42"/>
      <c r="C7" s="60">
        <f>ABS(Data!C5)</f>
        <v>2000000</v>
      </c>
      <c r="D7" s="60">
        <f>ABS(Data!J17)</f>
        <v>1000000</v>
      </c>
      <c r="E7" s="7"/>
    </row>
    <row r="8" spans="1:7" x14ac:dyDescent="0.35">
      <c r="A8" s="6" t="s">
        <v>4</v>
      </c>
      <c r="B8" s="42"/>
      <c r="C8" s="60">
        <f>ABS(Data!C11)</f>
        <v>800000</v>
      </c>
      <c r="D8" s="60">
        <f>ABS(Data!J19)</f>
        <v>400000</v>
      </c>
      <c r="E8" s="7"/>
    </row>
    <row r="9" spans="1:7" x14ac:dyDescent="0.35">
      <c r="A9" s="6" t="s">
        <v>5</v>
      </c>
      <c r="B9" s="42"/>
      <c r="C9" s="60">
        <f>ABS(Data!C12)</f>
        <v>1500000</v>
      </c>
      <c r="D9" s="60">
        <f>ABS(Data!J20)</f>
        <v>750000</v>
      </c>
      <c r="E9" s="7"/>
    </row>
    <row r="10" spans="1:7" x14ac:dyDescent="0.35">
      <c r="A10" s="6" t="s">
        <v>0</v>
      </c>
      <c r="B10" s="42"/>
      <c r="C10" s="60">
        <f>ABS(Data!C13)</f>
        <v>1000000</v>
      </c>
      <c r="D10" s="60">
        <f>ABS(Data!J21)</f>
        <v>500000</v>
      </c>
      <c r="E10" s="7"/>
    </row>
    <row r="11" spans="1:7" x14ac:dyDescent="0.35">
      <c r="A11" s="6" t="s">
        <v>65</v>
      </c>
      <c r="B11" s="42"/>
      <c r="C11" s="61">
        <f>ABS(Data!C17)</f>
        <v>1500000</v>
      </c>
      <c r="D11" s="61">
        <f>ABS(Data!J22)</f>
        <v>750000</v>
      </c>
      <c r="E11" s="7"/>
    </row>
    <row r="12" spans="1:7" ht="15" thickBot="1" x14ac:dyDescent="0.4">
      <c r="A12" s="4" t="s">
        <v>143</v>
      </c>
      <c r="C12" s="62">
        <f>SUM(C6:C11)</f>
        <v>7800000</v>
      </c>
      <c r="D12" s="62">
        <f>SUM(D6:D11)</f>
        <v>3900000</v>
      </c>
      <c r="E12" s="7"/>
    </row>
    <row r="13" spans="1:7" ht="15" thickTop="1" x14ac:dyDescent="0.35">
      <c r="A13" s="5" t="s">
        <v>71</v>
      </c>
      <c r="D13" s="22">
        <f>D12/C12</f>
        <v>0.5</v>
      </c>
      <c r="E13" s="7"/>
    </row>
    <row r="14" spans="1:7" x14ac:dyDescent="0.35">
      <c r="C14" s="7"/>
      <c r="D14" s="7"/>
      <c r="E14" s="7"/>
    </row>
    <row r="15" spans="1:7" x14ac:dyDescent="0.35">
      <c r="C15" s="127"/>
      <c r="D15" s="127"/>
      <c r="E15" s="127"/>
    </row>
    <row r="16" spans="1:7" x14ac:dyDescent="0.35">
      <c r="A16" s="46" t="s">
        <v>151</v>
      </c>
      <c r="B16" s="36"/>
      <c r="C16" s="31" t="s">
        <v>13</v>
      </c>
      <c r="D16" s="31" t="s">
        <v>11</v>
      </c>
      <c r="E16" s="31" t="s">
        <v>12</v>
      </c>
    </row>
    <row r="17" spans="1:12" x14ac:dyDescent="0.35">
      <c r="A17" s="3" t="s">
        <v>38</v>
      </c>
      <c r="B17" s="6"/>
      <c r="C17" s="11">
        <f>Data!I13</f>
        <v>12000000</v>
      </c>
      <c r="D17" s="11">
        <f>Data!J13</f>
        <v>2000000</v>
      </c>
      <c r="E17" s="11">
        <f>Data!K13</f>
        <v>10000000</v>
      </c>
    </row>
    <row r="18" spans="1:12" x14ac:dyDescent="0.35">
      <c r="A18" s="3" t="s">
        <v>42</v>
      </c>
      <c r="B18" s="6"/>
      <c r="C18" s="12"/>
      <c r="D18" s="12"/>
      <c r="E18" s="12"/>
    </row>
    <row r="19" spans="1:12" x14ac:dyDescent="0.35">
      <c r="A19" s="6" t="s">
        <v>2</v>
      </c>
      <c r="B19" s="98"/>
      <c r="C19" s="17">
        <f>Data!C4*$D$13</f>
        <v>500000</v>
      </c>
      <c r="D19" s="17">
        <f>Data!D4*$D$13</f>
        <v>500000</v>
      </c>
      <c r="E19" s="17">
        <f>Data!E4*$D$13</f>
        <v>0</v>
      </c>
    </row>
    <row r="20" spans="1:12" x14ac:dyDescent="0.35">
      <c r="A20" s="6" t="s">
        <v>3</v>
      </c>
      <c r="B20" s="100"/>
      <c r="C20" s="17">
        <f>Data!C5*$D$13</f>
        <v>1000000</v>
      </c>
      <c r="D20" s="17">
        <f>Data!D5*$D$13</f>
        <v>0</v>
      </c>
      <c r="E20" s="17">
        <f>Data!E5*$D$13</f>
        <v>1000000</v>
      </c>
    </row>
    <row r="21" spans="1:12" x14ac:dyDescent="0.35">
      <c r="A21" s="6" t="s">
        <v>152</v>
      </c>
      <c r="B21" s="98"/>
      <c r="C21" s="17">
        <f>(Data!C6-(Data!C6*Data!$I$18))*$D$13</f>
        <v>250000</v>
      </c>
      <c r="D21" s="17">
        <f>(Data!D6-(Data!D6*Data!$I$18))*$D$13</f>
        <v>250000</v>
      </c>
      <c r="E21" s="17">
        <f>(Data!E6-(Data!E6*Data!$I$18))*$D$13</f>
        <v>0</v>
      </c>
    </row>
    <row r="22" spans="1:12" x14ac:dyDescent="0.35">
      <c r="A22" s="6" t="s">
        <v>150</v>
      </c>
      <c r="B22" s="100"/>
      <c r="C22" s="17">
        <f>Data!C7*$D$13</f>
        <v>2000000</v>
      </c>
      <c r="D22" s="17">
        <f>Data!D7*$D$13</f>
        <v>2000000</v>
      </c>
      <c r="E22" s="17">
        <f>Data!E7*$D$13</f>
        <v>0</v>
      </c>
    </row>
    <row r="23" spans="1:12" ht="15" thickBot="1" x14ac:dyDescent="0.4">
      <c r="A23" s="32" t="s">
        <v>13</v>
      </c>
      <c r="C23" s="15">
        <f>SUM(C17:C22)</f>
        <v>15750000</v>
      </c>
      <c r="D23" s="15">
        <f t="shared" ref="D23:E23" si="0">SUM(D17:D22)</f>
        <v>4750000</v>
      </c>
      <c r="E23" s="15">
        <f t="shared" si="0"/>
        <v>11000000</v>
      </c>
    </row>
    <row r="24" spans="1:12" ht="15" thickTop="1" x14ac:dyDescent="0.35">
      <c r="A24" s="5" t="s">
        <v>72</v>
      </c>
      <c r="B24" s="6"/>
      <c r="C24" s="11"/>
      <c r="D24" s="22">
        <f>D23/C23</f>
        <v>0.30158730158730157</v>
      </c>
      <c r="E24" s="22">
        <f>E23/C23</f>
        <v>0.69841269841269837</v>
      </c>
    </row>
    <row r="25" spans="1:12" x14ac:dyDescent="0.35">
      <c r="A25" s="4"/>
      <c r="B25" s="6"/>
    </row>
    <row r="26" spans="1:12" x14ac:dyDescent="0.35">
      <c r="A26" s="2" t="s">
        <v>153</v>
      </c>
      <c r="C26" s="31" t="s">
        <v>13</v>
      </c>
      <c r="D26" s="31" t="s">
        <v>11</v>
      </c>
      <c r="E26" s="31" t="s">
        <v>12</v>
      </c>
    </row>
    <row r="27" spans="1:12" x14ac:dyDescent="0.35">
      <c r="A27" s="3" t="s">
        <v>40</v>
      </c>
      <c r="C27" s="37">
        <f>Data!I25</f>
        <v>8850000</v>
      </c>
      <c r="D27" s="37">
        <f>C27*D24</f>
        <v>2669047.6190476189</v>
      </c>
      <c r="E27" s="37">
        <f>C27*E24</f>
        <v>6180952.3809523806</v>
      </c>
    </row>
    <row r="28" spans="1:12" x14ac:dyDescent="0.35">
      <c r="A28" s="3" t="s">
        <v>41</v>
      </c>
      <c r="B28" s="6"/>
      <c r="C28" s="38">
        <f>Data!I26</f>
        <v>1750000</v>
      </c>
      <c r="D28" s="38">
        <f>C28*D24</f>
        <v>527777.77777777775</v>
      </c>
      <c r="E28" s="38">
        <f>C28*E24</f>
        <v>1222222.2222222222</v>
      </c>
      <c r="F28" s="24"/>
      <c r="L28" s="10"/>
    </row>
    <row r="29" spans="1:12" ht="15" thickBot="1" x14ac:dyDescent="0.4">
      <c r="A29" s="4" t="s">
        <v>128</v>
      </c>
      <c r="B29" s="10"/>
      <c r="C29" s="15">
        <f>C28+C27</f>
        <v>10600000</v>
      </c>
      <c r="D29" s="15">
        <f t="shared" ref="D29:E29" si="1">D28+D27</f>
        <v>3196825.3968253965</v>
      </c>
      <c r="E29" s="15">
        <f t="shared" si="1"/>
        <v>7403174.6031746026</v>
      </c>
      <c r="F29" s="24"/>
      <c r="L29" s="10"/>
    </row>
    <row r="30" spans="1:12" ht="15" thickTop="1" x14ac:dyDescent="0.35">
      <c r="A30" s="6"/>
      <c r="B30" s="6"/>
      <c r="C30" s="24"/>
      <c r="D30" s="24"/>
      <c r="E30" s="24"/>
      <c r="F30" s="24"/>
      <c r="L30" s="10"/>
    </row>
    <row r="31" spans="1:12" x14ac:dyDescent="0.35">
      <c r="A31" s="6"/>
      <c r="B31" s="6"/>
      <c r="C31" s="24"/>
      <c r="D31" s="24"/>
      <c r="E31" s="24"/>
      <c r="F31" s="24"/>
      <c r="K31" s="10"/>
      <c r="L31" s="10"/>
    </row>
    <row r="32" spans="1:12" x14ac:dyDescent="0.35">
      <c r="A32" s="6"/>
      <c r="B32" s="6"/>
      <c r="C32" s="24"/>
      <c r="D32" s="24"/>
      <c r="E32" s="24"/>
      <c r="F32" s="24"/>
      <c r="H32" s="10"/>
      <c r="I32" s="10"/>
      <c r="J32" s="10"/>
      <c r="K32" s="10"/>
      <c r="L32" s="10"/>
    </row>
    <row r="33" spans="1:12" x14ac:dyDescent="0.35">
      <c r="A33" s="6"/>
      <c r="B33" s="6"/>
      <c r="C33" s="24"/>
      <c r="D33" s="24"/>
      <c r="E33" s="24"/>
      <c r="F33" s="24"/>
      <c r="G33" s="10"/>
      <c r="H33" s="10"/>
      <c r="I33" s="10"/>
      <c r="J33" s="10"/>
      <c r="K33" s="10"/>
      <c r="L33" s="10"/>
    </row>
    <row r="34" spans="1:12" x14ac:dyDescent="0.35">
      <c r="A34" s="6"/>
      <c r="B34" s="6"/>
      <c r="C34" s="24"/>
      <c r="D34" s="24"/>
      <c r="E34" s="24"/>
      <c r="F34" s="24"/>
      <c r="G34" s="10"/>
      <c r="H34" s="10"/>
      <c r="I34" s="10"/>
      <c r="J34" s="10"/>
      <c r="K34" s="10"/>
      <c r="L34" s="10"/>
    </row>
    <row r="35" spans="1:12" x14ac:dyDescent="0.35">
      <c r="A35" s="6"/>
      <c r="B35" s="6"/>
      <c r="C35" s="24"/>
      <c r="D35" s="24"/>
      <c r="E35" s="24"/>
      <c r="F35" s="24"/>
      <c r="G35" s="10"/>
      <c r="H35" s="10"/>
      <c r="I35" s="10"/>
      <c r="J35" s="10"/>
      <c r="K35" s="10"/>
      <c r="L35" s="10"/>
    </row>
    <row r="36" spans="1:12" x14ac:dyDescent="0.35">
      <c r="A36" s="4"/>
      <c r="B36" s="4"/>
      <c r="C36" s="24"/>
      <c r="D36" s="24"/>
      <c r="E36" s="24"/>
      <c r="F36" s="24"/>
      <c r="G36" s="10"/>
      <c r="H36" s="10"/>
      <c r="I36" s="10"/>
      <c r="J36" s="10"/>
      <c r="K36" s="10"/>
      <c r="L36" s="10"/>
    </row>
    <row r="37" spans="1:12" x14ac:dyDescent="0.35">
      <c r="A37" s="3"/>
      <c r="B37" s="3"/>
      <c r="C37" s="24"/>
      <c r="D37" s="24"/>
      <c r="E37" s="24"/>
      <c r="F37" s="24"/>
      <c r="G37" s="10"/>
      <c r="H37" s="10"/>
      <c r="I37" s="10"/>
      <c r="J37" s="10"/>
      <c r="K37" s="10"/>
      <c r="L37" s="10"/>
    </row>
    <row r="38" spans="1:12" x14ac:dyDescent="0.35">
      <c r="A38" s="28"/>
      <c r="B38" s="23"/>
      <c r="C38" s="33"/>
      <c r="D38" s="33"/>
      <c r="E38" s="33"/>
      <c r="F38" s="24"/>
      <c r="G38" s="10"/>
      <c r="H38" s="10"/>
      <c r="I38" s="10"/>
      <c r="J38" s="10"/>
      <c r="K38" s="10"/>
      <c r="L38" s="10"/>
    </row>
    <row r="39" spans="1:12" x14ac:dyDescent="0.35">
      <c r="A39" s="6"/>
      <c r="B39" s="34"/>
      <c r="C39" s="19"/>
      <c r="D39" s="19"/>
      <c r="E39" s="19"/>
      <c r="F39" s="24"/>
      <c r="G39" s="10"/>
      <c r="H39" s="10"/>
      <c r="I39" s="10"/>
      <c r="J39" s="10"/>
      <c r="K39" s="10"/>
      <c r="L39" s="10"/>
    </row>
    <row r="40" spans="1:12" x14ac:dyDescent="0.35">
      <c r="A40" s="6"/>
      <c r="B40" s="34"/>
      <c r="C40" s="19"/>
      <c r="D40" s="19"/>
      <c r="E40" s="19"/>
      <c r="F40" s="24"/>
      <c r="G40" s="10"/>
      <c r="H40" s="10"/>
      <c r="I40" s="10"/>
      <c r="J40" s="10"/>
      <c r="K40" s="10"/>
      <c r="L40" s="10"/>
    </row>
    <row r="41" spans="1:12" x14ac:dyDescent="0.35">
      <c r="A41" s="6"/>
      <c r="B41" s="34"/>
      <c r="C41" s="19"/>
      <c r="D41" s="19"/>
      <c r="E41" s="19"/>
      <c r="F41" s="24"/>
      <c r="G41" s="10"/>
      <c r="H41" s="10"/>
      <c r="I41" s="10"/>
      <c r="J41" s="10"/>
      <c r="K41" s="10"/>
      <c r="L41" s="10"/>
    </row>
    <row r="42" spans="1:12" x14ac:dyDescent="0.35">
      <c r="A42" s="6"/>
      <c r="B42" s="34"/>
      <c r="C42" s="19"/>
      <c r="D42" s="19"/>
      <c r="E42" s="19"/>
      <c r="F42" s="24"/>
      <c r="G42" s="10"/>
      <c r="H42" s="10"/>
      <c r="I42" s="10"/>
      <c r="J42" s="10"/>
      <c r="K42" s="10"/>
      <c r="L42" s="10"/>
    </row>
    <row r="43" spans="1:12" x14ac:dyDescent="0.35">
      <c r="A43" s="6"/>
      <c r="B43" s="34"/>
      <c r="C43" s="19"/>
      <c r="D43" s="19"/>
      <c r="E43" s="19"/>
      <c r="F43" s="24"/>
      <c r="G43" s="10"/>
      <c r="H43" s="10"/>
      <c r="I43" s="10"/>
      <c r="J43" s="10"/>
      <c r="K43" s="10"/>
      <c r="L43" s="10"/>
    </row>
    <row r="44" spans="1:12" x14ac:dyDescent="0.35">
      <c r="A44" s="6"/>
      <c r="B44" s="34"/>
      <c r="C44" s="19"/>
      <c r="D44" s="19"/>
      <c r="E44" s="19"/>
      <c r="F44" s="24"/>
      <c r="G44" s="10"/>
      <c r="H44" s="10"/>
      <c r="I44" s="10"/>
      <c r="J44" s="10"/>
      <c r="K44" s="10"/>
      <c r="L44" s="10"/>
    </row>
    <row r="45" spans="1:12" x14ac:dyDescent="0.35">
      <c r="A45" s="6"/>
      <c r="B45" s="34"/>
      <c r="C45" s="19"/>
      <c r="D45" s="19"/>
      <c r="E45" s="19"/>
      <c r="F45" s="24"/>
      <c r="G45" s="10"/>
      <c r="H45" s="10"/>
      <c r="I45" s="10"/>
      <c r="J45" s="10"/>
      <c r="K45" s="10"/>
      <c r="L45" s="10"/>
    </row>
    <row r="46" spans="1:12" x14ac:dyDescent="0.35">
      <c r="A46" s="6"/>
      <c r="B46" s="34"/>
      <c r="C46" s="19"/>
      <c r="D46" s="19"/>
      <c r="E46" s="19"/>
      <c r="F46" s="24"/>
      <c r="G46" s="10"/>
      <c r="H46" s="10"/>
      <c r="I46" s="10"/>
      <c r="J46" s="10"/>
      <c r="K46" s="10"/>
      <c r="L46" s="10"/>
    </row>
    <row r="47" spans="1:12" x14ac:dyDescent="0.35">
      <c r="A47" s="4"/>
      <c r="B47" s="5"/>
      <c r="C47" s="24"/>
      <c r="D47" s="24"/>
      <c r="E47" s="24"/>
      <c r="F47" s="24"/>
      <c r="G47" s="10"/>
      <c r="H47" s="10"/>
      <c r="I47" s="10"/>
      <c r="J47" s="10"/>
      <c r="K47" s="10"/>
      <c r="L47" s="10"/>
    </row>
    <row r="48" spans="1:12" x14ac:dyDescent="0.35">
      <c r="A48" s="4"/>
      <c r="B48" s="4"/>
      <c r="C48" s="24"/>
      <c r="D48" s="24"/>
      <c r="E48" s="24"/>
      <c r="F48" s="24"/>
      <c r="G48" s="10"/>
      <c r="H48" s="10"/>
      <c r="I48" s="10"/>
      <c r="J48" s="10"/>
      <c r="K48" s="10"/>
      <c r="L48" s="10"/>
    </row>
    <row r="49" spans="1:12" x14ac:dyDescent="0.35">
      <c r="A49" s="27"/>
      <c r="C49" s="23"/>
      <c r="D49" s="23"/>
      <c r="E49" s="23"/>
      <c r="F49" s="24"/>
      <c r="G49" s="10"/>
      <c r="H49" s="10"/>
      <c r="I49" s="10"/>
      <c r="J49" s="10"/>
      <c r="K49" s="10"/>
      <c r="L49" s="10"/>
    </row>
    <row r="50" spans="1:12" x14ac:dyDescent="0.35">
      <c r="C50" s="24"/>
      <c r="D50" s="24"/>
      <c r="E50" s="24"/>
      <c r="F50" s="24"/>
      <c r="G50" s="10"/>
      <c r="H50" s="10"/>
      <c r="I50" s="10"/>
      <c r="J50" s="10"/>
      <c r="K50" s="10"/>
      <c r="L50" s="10"/>
    </row>
    <row r="51" spans="1:12" x14ac:dyDescent="0.35">
      <c r="C51" s="24"/>
      <c r="D51" s="35"/>
      <c r="E51" s="35"/>
      <c r="F51" s="24"/>
      <c r="G51" s="10"/>
      <c r="H51" s="10"/>
      <c r="I51" s="10"/>
      <c r="J51" s="10"/>
      <c r="K51" s="10"/>
      <c r="L51" s="10"/>
    </row>
    <row r="52" spans="1:12" x14ac:dyDescent="0.35">
      <c r="C52" s="24"/>
      <c r="D52" s="24"/>
      <c r="E52" s="24"/>
      <c r="F52" s="24"/>
      <c r="G52" s="10"/>
      <c r="H52" s="10"/>
      <c r="I52" s="10"/>
      <c r="J52" s="10"/>
      <c r="K52" s="10"/>
      <c r="L52" s="10"/>
    </row>
    <row r="53" spans="1:12" x14ac:dyDescent="0.35">
      <c r="B53" s="24"/>
      <c r="C53" s="24"/>
      <c r="D53" s="24"/>
      <c r="E53" s="24"/>
      <c r="F53" s="24"/>
      <c r="G53" s="10"/>
      <c r="H53" s="10"/>
      <c r="I53" s="10"/>
      <c r="J53" s="10"/>
      <c r="K53" s="10"/>
      <c r="L53" s="10"/>
    </row>
    <row r="54" spans="1:12" x14ac:dyDescent="0.35">
      <c r="F54" s="24"/>
      <c r="G54" s="10"/>
      <c r="H54" s="10"/>
      <c r="I54" s="10"/>
      <c r="J54" s="10"/>
      <c r="K54" s="10"/>
      <c r="L54" s="10"/>
    </row>
    <row r="55" spans="1:12" x14ac:dyDescent="0.35">
      <c r="A55" s="27"/>
      <c r="B55" s="24"/>
      <c r="C55" s="23"/>
      <c r="D55" s="23"/>
      <c r="E55" s="23"/>
      <c r="F55" s="24"/>
      <c r="G55" s="10"/>
      <c r="H55" s="10"/>
      <c r="I55" s="10"/>
      <c r="J55" s="10"/>
      <c r="K55" s="10"/>
      <c r="L55" s="10"/>
    </row>
    <row r="56" spans="1:12" x14ac:dyDescent="0.35">
      <c r="A56" s="3"/>
      <c r="B56" s="24"/>
      <c r="C56" s="24"/>
      <c r="D56" s="24"/>
      <c r="E56" s="24"/>
      <c r="F56" s="24"/>
      <c r="G56" s="10"/>
      <c r="H56" s="10"/>
      <c r="I56" s="10"/>
      <c r="J56" s="10"/>
      <c r="K56" s="10"/>
      <c r="L56" s="10"/>
    </row>
    <row r="57" spans="1:12" x14ac:dyDescent="0.35">
      <c r="A57" s="3"/>
      <c r="B57" s="24"/>
      <c r="C57" s="24"/>
      <c r="D57" s="24"/>
      <c r="E57" s="24"/>
      <c r="F57" s="24"/>
      <c r="G57" s="10"/>
      <c r="H57" s="10"/>
      <c r="I57" s="10"/>
      <c r="J57" s="10"/>
      <c r="K57" s="10"/>
      <c r="L57" s="10"/>
    </row>
    <row r="58" spans="1:12" x14ac:dyDescent="0.35">
      <c r="F58" s="24"/>
      <c r="G58" s="10"/>
      <c r="H58" s="10"/>
      <c r="I58" s="10"/>
      <c r="J58" s="10"/>
      <c r="K58" s="10"/>
      <c r="L58" s="10"/>
    </row>
    <row r="59" spans="1:12" x14ac:dyDescent="0.35">
      <c r="A59" s="27"/>
      <c r="B59" s="24"/>
      <c r="C59" s="24"/>
      <c r="D59" s="24"/>
      <c r="E59" s="24"/>
      <c r="F59" s="24"/>
      <c r="G59" s="10"/>
      <c r="H59" s="10"/>
      <c r="I59" s="10"/>
      <c r="J59" s="10"/>
      <c r="K59" s="10"/>
      <c r="L59" s="10"/>
    </row>
    <row r="60" spans="1:12" x14ac:dyDescent="0.35">
      <c r="A60" s="3"/>
      <c r="B60" s="24"/>
      <c r="C60" s="24"/>
      <c r="D60" s="24"/>
      <c r="E60" s="24"/>
      <c r="F60" s="24"/>
      <c r="G60" s="10"/>
      <c r="H60" s="10"/>
      <c r="I60" s="10"/>
      <c r="J60" s="10"/>
      <c r="K60" s="10"/>
      <c r="L60" s="10"/>
    </row>
    <row r="61" spans="1:12" x14ac:dyDescent="0.35">
      <c r="A61" s="3"/>
      <c r="B61" s="24"/>
      <c r="C61" s="24"/>
      <c r="D61" s="24"/>
      <c r="E61" s="24"/>
      <c r="F61" s="24"/>
      <c r="G61" s="10"/>
      <c r="H61" s="10"/>
      <c r="I61" s="10"/>
      <c r="J61" s="10"/>
      <c r="K61" s="10"/>
      <c r="L61" s="10"/>
    </row>
    <row r="62" spans="1:12" x14ac:dyDescent="0.35">
      <c r="B62" s="24"/>
      <c r="C62" s="24"/>
      <c r="D62" s="24"/>
      <c r="E62" s="24"/>
      <c r="F62" s="24"/>
      <c r="G62" s="10"/>
      <c r="H62" s="10"/>
      <c r="I62" s="10"/>
      <c r="J62" s="10"/>
      <c r="K62" s="10"/>
      <c r="L62" s="10"/>
    </row>
    <row r="63" spans="1:12" x14ac:dyDescent="0.35">
      <c r="B63" s="10"/>
      <c r="C63" s="10"/>
      <c r="D63" s="10"/>
      <c r="E63" s="10"/>
      <c r="F63" s="10"/>
      <c r="G63" s="10"/>
      <c r="H63" s="10"/>
      <c r="I63" s="10"/>
      <c r="J63" s="10"/>
      <c r="K63" s="10"/>
      <c r="L63" s="10"/>
    </row>
    <row r="64" spans="1:12" x14ac:dyDescent="0.35">
      <c r="B64" s="10"/>
      <c r="C64" s="10"/>
      <c r="D64" s="10"/>
      <c r="E64" s="10"/>
      <c r="F64" s="10"/>
      <c r="G64" s="10"/>
      <c r="H64" s="10"/>
      <c r="I64" s="10"/>
      <c r="J64" s="10"/>
      <c r="K64" s="10"/>
      <c r="L64" s="10"/>
    </row>
    <row r="65" spans="2:12" x14ac:dyDescent="0.35">
      <c r="B65" s="10"/>
      <c r="C65" s="10"/>
      <c r="D65" s="10"/>
      <c r="E65" s="10"/>
      <c r="F65" s="10"/>
      <c r="G65" s="10"/>
      <c r="H65" s="10"/>
      <c r="I65" s="10"/>
      <c r="J65" s="10"/>
      <c r="K65" s="10"/>
      <c r="L65" s="10"/>
    </row>
    <row r="66" spans="2:12" x14ac:dyDescent="0.35">
      <c r="B66" s="10"/>
      <c r="C66" s="10"/>
      <c r="D66" s="10"/>
      <c r="E66" s="10"/>
      <c r="F66" s="10"/>
      <c r="G66" s="10"/>
      <c r="H66" s="10"/>
      <c r="I66" s="10"/>
      <c r="J66" s="10"/>
      <c r="K66" s="10"/>
      <c r="L66" s="10"/>
    </row>
    <row r="67" spans="2:12" x14ac:dyDescent="0.35">
      <c r="B67" s="10"/>
      <c r="C67" s="10"/>
      <c r="D67" s="10"/>
      <c r="E67" s="10"/>
      <c r="F67" s="10"/>
      <c r="G67" s="10"/>
      <c r="H67" s="10"/>
      <c r="I67" s="10"/>
      <c r="J67" s="10"/>
      <c r="K67" s="10"/>
      <c r="L67" s="10"/>
    </row>
    <row r="68" spans="2:12" x14ac:dyDescent="0.35">
      <c r="B68" s="10"/>
      <c r="C68" s="10"/>
      <c r="D68" s="10"/>
      <c r="E68" s="10"/>
      <c r="F68" s="10"/>
      <c r="G68" s="10"/>
      <c r="H68" s="10"/>
      <c r="I68" s="10"/>
      <c r="J68" s="10"/>
      <c r="K68" s="10"/>
      <c r="L68" s="10"/>
    </row>
    <row r="69" spans="2:12" x14ac:dyDescent="0.35">
      <c r="B69" s="10"/>
      <c r="C69" s="10"/>
      <c r="D69" s="10"/>
      <c r="E69" s="10"/>
      <c r="F69" s="10"/>
      <c r="G69" s="10"/>
      <c r="H69" s="10"/>
      <c r="I69" s="10"/>
      <c r="J69" s="10"/>
      <c r="K69" s="10"/>
      <c r="L69" s="10"/>
    </row>
    <row r="70" spans="2:12" x14ac:dyDescent="0.35">
      <c r="B70" s="9"/>
      <c r="C70" s="9"/>
      <c r="D70" s="9"/>
      <c r="E70" s="9"/>
      <c r="F70" s="9"/>
      <c r="G70" s="9"/>
      <c r="H70" s="10"/>
      <c r="I70" s="10"/>
      <c r="J70" s="10"/>
      <c r="K70" s="10"/>
      <c r="L70" s="10"/>
    </row>
    <row r="71" spans="2:12" x14ac:dyDescent="0.35">
      <c r="C71" s="10"/>
      <c r="D71" s="10"/>
      <c r="E71" s="10"/>
      <c r="F71" s="10"/>
      <c r="G71" s="10"/>
      <c r="H71" s="10"/>
      <c r="I71" s="10"/>
      <c r="J71" s="10"/>
      <c r="K71" s="10"/>
      <c r="L71" s="10"/>
    </row>
    <row r="72" spans="2:12" x14ac:dyDescent="0.35">
      <c r="C72" s="10"/>
      <c r="D72" s="10"/>
      <c r="E72" s="10"/>
      <c r="F72" s="10"/>
      <c r="G72" s="10"/>
      <c r="H72" s="10"/>
      <c r="I72" s="10"/>
      <c r="J72" s="10"/>
      <c r="K72" s="10"/>
      <c r="L72" s="10"/>
    </row>
  </sheetData>
  <mergeCells count="3">
    <mergeCell ref="A3:G3"/>
    <mergeCell ref="A2:G2"/>
    <mergeCell ref="C15:E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2E12F-BBB4-4F8D-BEE3-E80390A3BB3D}">
  <dimension ref="A1:L72"/>
  <sheetViews>
    <sheetView topLeftCell="A8" workbookViewId="0">
      <selection activeCell="D29" sqref="D29"/>
    </sheetView>
  </sheetViews>
  <sheetFormatPr defaultRowHeight="14.5" x14ac:dyDescent="0.35"/>
  <cols>
    <col min="1" max="1" width="55.453125" customWidth="1"/>
    <col min="2" max="2" width="2.36328125" customWidth="1"/>
    <col min="3" max="5" width="16.6328125" customWidth="1"/>
    <col min="6" max="6" width="2" customWidth="1"/>
    <col min="7" max="7" width="11.7265625" customWidth="1"/>
    <col min="8" max="8" width="10.81640625" customWidth="1"/>
    <col min="9" max="9" width="11" customWidth="1"/>
    <col min="10" max="10" width="10.26953125" customWidth="1"/>
    <col min="11" max="12" width="14.6328125" customWidth="1"/>
  </cols>
  <sheetData>
    <row r="1" spans="1:7" ht="21.5" thickBot="1" x14ac:dyDescent="0.55000000000000004">
      <c r="A1" s="73" t="s">
        <v>76</v>
      </c>
      <c r="B1" s="1"/>
    </row>
    <row r="2" spans="1:7" ht="20" customHeight="1" x14ac:dyDescent="0.35">
      <c r="A2" s="111" t="s">
        <v>68</v>
      </c>
      <c r="B2" s="112"/>
      <c r="C2" s="112"/>
      <c r="D2" s="112"/>
      <c r="E2" s="112"/>
      <c r="F2" s="112"/>
      <c r="G2" s="113"/>
    </row>
    <row r="3" spans="1:7" ht="95" customHeight="1" thickBot="1" x14ac:dyDescent="0.4">
      <c r="A3" s="119" t="s">
        <v>157</v>
      </c>
      <c r="B3" s="120"/>
      <c r="C3" s="120"/>
      <c r="D3" s="120"/>
      <c r="E3" s="120"/>
      <c r="F3" s="120"/>
      <c r="G3" s="126"/>
    </row>
    <row r="4" spans="1:7" x14ac:dyDescent="0.35">
      <c r="C4" s="7"/>
      <c r="D4" s="7"/>
      <c r="E4" s="7"/>
    </row>
    <row r="5" spans="1:7" ht="30" customHeight="1" x14ac:dyDescent="0.35">
      <c r="A5" s="96" t="s">
        <v>154</v>
      </c>
      <c r="B5" s="42"/>
      <c r="C5" s="59" t="s">
        <v>70</v>
      </c>
      <c r="D5" s="59" t="s">
        <v>69</v>
      </c>
      <c r="E5" s="7"/>
    </row>
    <row r="6" spans="1:7" x14ac:dyDescent="0.35">
      <c r="A6" s="6" t="s">
        <v>17</v>
      </c>
      <c r="B6" s="42"/>
      <c r="C6" s="60">
        <f>ABS(Data!C4)</f>
        <v>1000000</v>
      </c>
      <c r="D6" s="60">
        <f>ABS(Data!J16)</f>
        <v>500000</v>
      </c>
      <c r="E6" s="7"/>
    </row>
    <row r="7" spans="1:7" x14ac:dyDescent="0.35">
      <c r="A7" s="6" t="s">
        <v>18</v>
      </c>
      <c r="B7" s="42"/>
      <c r="C7" s="60">
        <f>ABS(Data!C5)</f>
        <v>2000000</v>
      </c>
      <c r="D7" s="60">
        <f>ABS(Data!J17)</f>
        <v>1000000</v>
      </c>
      <c r="E7" s="7"/>
    </row>
    <row r="8" spans="1:7" x14ac:dyDescent="0.35">
      <c r="A8" s="6" t="s">
        <v>4</v>
      </c>
      <c r="B8" s="42"/>
      <c r="C8" s="60">
        <f>ABS(Data!C11)</f>
        <v>800000</v>
      </c>
      <c r="D8" s="60">
        <f>ABS(Data!J19)</f>
        <v>400000</v>
      </c>
      <c r="E8" s="7"/>
    </row>
    <row r="9" spans="1:7" x14ac:dyDescent="0.35">
      <c r="A9" s="6" t="s">
        <v>5</v>
      </c>
      <c r="B9" s="42"/>
      <c r="C9" s="60">
        <f>ABS(Data!C12)</f>
        <v>1500000</v>
      </c>
      <c r="D9" s="60">
        <f>ABS(Data!J20)</f>
        <v>750000</v>
      </c>
      <c r="E9" s="7"/>
    </row>
    <row r="10" spans="1:7" x14ac:dyDescent="0.35">
      <c r="A10" s="6" t="s">
        <v>0</v>
      </c>
      <c r="B10" s="42"/>
      <c r="C10" s="60">
        <f>ABS(Data!C13)</f>
        <v>1000000</v>
      </c>
      <c r="D10" s="60">
        <f>ABS(Data!J21)</f>
        <v>500000</v>
      </c>
      <c r="E10" s="7"/>
    </row>
    <row r="11" spans="1:7" x14ac:dyDescent="0.35">
      <c r="A11" s="6" t="s">
        <v>65</v>
      </c>
      <c r="B11" s="42"/>
      <c r="C11" s="61">
        <f>ABS(Data!C17)</f>
        <v>1500000</v>
      </c>
      <c r="D11" s="61">
        <f>ABS(Data!J22)</f>
        <v>750000</v>
      </c>
      <c r="E11" s="7"/>
    </row>
    <row r="12" spans="1:7" ht="15" thickBot="1" x14ac:dyDescent="0.4">
      <c r="A12" s="4" t="s">
        <v>143</v>
      </c>
      <c r="C12" s="62">
        <f>SUM(C6:C11)</f>
        <v>7800000</v>
      </c>
      <c r="D12" s="62">
        <f>SUM(D6:D11)</f>
        <v>3900000</v>
      </c>
      <c r="E12" s="7"/>
    </row>
    <row r="13" spans="1:7" ht="15" thickTop="1" x14ac:dyDescent="0.35">
      <c r="A13" s="5" t="s">
        <v>71</v>
      </c>
      <c r="D13" s="22">
        <f>D12/C12</f>
        <v>0.5</v>
      </c>
      <c r="E13" s="7"/>
    </row>
    <row r="14" spans="1:7" x14ac:dyDescent="0.35">
      <c r="C14" s="7"/>
      <c r="D14" s="7"/>
      <c r="E14" s="7"/>
    </row>
    <row r="15" spans="1:7" x14ac:dyDescent="0.35">
      <c r="C15" s="7"/>
      <c r="D15" s="7"/>
      <c r="E15" s="7"/>
    </row>
    <row r="16" spans="1:7" x14ac:dyDescent="0.35">
      <c r="A16" s="46" t="s">
        <v>151</v>
      </c>
      <c r="B16" s="101"/>
      <c r="C16" s="31" t="s">
        <v>13</v>
      </c>
      <c r="D16" s="31" t="s">
        <v>11</v>
      </c>
      <c r="E16" s="31" t="s">
        <v>12</v>
      </c>
    </row>
    <row r="17" spans="1:12" x14ac:dyDescent="0.35">
      <c r="A17" s="3" t="s">
        <v>38</v>
      </c>
      <c r="B17" s="6"/>
      <c r="C17" s="11">
        <f>Data!I13</f>
        <v>12000000</v>
      </c>
      <c r="D17" s="11">
        <f>Data!J13</f>
        <v>2000000</v>
      </c>
      <c r="E17" s="11">
        <f>Data!K13</f>
        <v>10000000</v>
      </c>
    </row>
    <row r="18" spans="1:12" x14ac:dyDescent="0.35">
      <c r="A18" s="3" t="s">
        <v>42</v>
      </c>
      <c r="B18" s="6"/>
      <c r="C18" s="12"/>
      <c r="D18" s="12"/>
      <c r="E18" s="12"/>
    </row>
    <row r="19" spans="1:12" x14ac:dyDescent="0.35">
      <c r="A19" s="6" t="s">
        <v>2</v>
      </c>
      <c r="B19" s="102"/>
      <c r="C19" s="17">
        <f>Data!C4*$D$13</f>
        <v>500000</v>
      </c>
      <c r="D19" s="17">
        <f>Data!D4*$D$13</f>
        <v>500000</v>
      </c>
      <c r="E19" s="17">
        <f>Data!E4*$D$13</f>
        <v>0</v>
      </c>
    </row>
    <row r="20" spans="1:12" x14ac:dyDescent="0.35">
      <c r="A20" s="6" t="s">
        <v>3</v>
      </c>
      <c r="B20" s="34"/>
      <c r="C20" s="17">
        <f>Data!C5*$D$13</f>
        <v>1000000</v>
      </c>
      <c r="D20" s="17">
        <f>Data!D5*$D$13</f>
        <v>0</v>
      </c>
      <c r="E20" s="17">
        <f>Data!E5*$D$13</f>
        <v>1000000</v>
      </c>
    </row>
    <row r="21" spans="1:12" x14ac:dyDescent="0.35">
      <c r="A21" s="6" t="s">
        <v>152</v>
      </c>
      <c r="B21" s="34"/>
      <c r="C21" s="17">
        <f>(Data!C6-(Data!C6*Data!$I$18))*$D$13</f>
        <v>250000</v>
      </c>
      <c r="D21" s="17">
        <f>(Data!D6-(Data!D6*Data!$I$18))*$D$13</f>
        <v>250000</v>
      </c>
      <c r="E21" s="17">
        <f>(Data!E6-(Data!E6*Data!$I$18))*$D$13</f>
        <v>0</v>
      </c>
    </row>
    <row r="22" spans="1:12" ht="15" thickBot="1" x14ac:dyDescent="0.4">
      <c r="A22" s="32" t="s">
        <v>13</v>
      </c>
      <c r="C22" s="15">
        <f>SUM(C17:C20)</f>
        <v>13500000</v>
      </c>
      <c r="D22" s="15">
        <f>SUM(D17:D20)</f>
        <v>2500000</v>
      </c>
      <c r="E22" s="15">
        <f>SUM(E17:E20)</f>
        <v>11000000</v>
      </c>
    </row>
    <row r="23" spans="1:12" ht="15" thickTop="1" x14ac:dyDescent="0.35">
      <c r="A23" s="5" t="s">
        <v>72</v>
      </c>
      <c r="B23" s="6"/>
      <c r="C23" s="11"/>
      <c r="D23" s="22">
        <f>D22/C22</f>
        <v>0.18518518518518517</v>
      </c>
      <c r="E23" s="22">
        <f>E22/C22</f>
        <v>0.81481481481481477</v>
      </c>
    </row>
    <row r="24" spans="1:12" x14ac:dyDescent="0.35">
      <c r="A24" s="4"/>
      <c r="B24" s="6"/>
    </row>
    <row r="25" spans="1:12" x14ac:dyDescent="0.35">
      <c r="A25" s="45" t="s">
        <v>39</v>
      </c>
      <c r="C25" s="31" t="s">
        <v>13</v>
      </c>
      <c r="D25" s="31" t="s">
        <v>11</v>
      </c>
      <c r="E25" s="31" t="s">
        <v>12</v>
      </c>
    </row>
    <row r="26" spans="1:12" x14ac:dyDescent="0.35">
      <c r="A26" s="3" t="s">
        <v>40</v>
      </c>
      <c r="C26" s="39">
        <f>Data!I25</f>
        <v>8850000</v>
      </c>
      <c r="D26" s="39">
        <f>C26*D23</f>
        <v>1638888.8888888888</v>
      </c>
      <c r="E26" s="39">
        <f>C26*E23</f>
        <v>7211111.111111111</v>
      </c>
    </row>
    <row r="27" spans="1:12" x14ac:dyDescent="0.35">
      <c r="A27" s="3" t="s">
        <v>10</v>
      </c>
      <c r="C27" s="37"/>
      <c r="D27" s="37"/>
      <c r="E27" s="37"/>
    </row>
    <row r="28" spans="1:12" x14ac:dyDescent="0.35">
      <c r="A28" s="6" t="s">
        <v>158</v>
      </c>
      <c r="B28" s="6"/>
      <c r="C28" s="38">
        <f>Data!I10</f>
        <v>1000000</v>
      </c>
      <c r="D28" s="38">
        <f>C28*D23</f>
        <v>185185.18518518517</v>
      </c>
      <c r="E28" s="38">
        <f>C28*E23</f>
        <v>814814.81481481472</v>
      </c>
      <c r="F28" s="24"/>
      <c r="L28" s="10"/>
    </row>
    <row r="29" spans="1:12" x14ac:dyDescent="0.35">
      <c r="A29" s="6" t="s">
        <v>159</v>
      </c>
      <c r="B29" s="6"/>
      <c r="C29" s="12">
        <f>Data!C17*Data!I22</f>
        <v>750000</v>
      </c>
      <c r="D29" s="12">
        <f>Data!D17*Data!I22</f>
        <v>750000</v>
      </c>
      <c r="E29" s="12">
        <f>Data!E17*Data!I22</f>
        <v>0</v>
      </c>
      <c r="F29" s="24"/>
      <c r="L29" s="10"/>
    </row>
    <row r="30" spans="1:12" x14ac:dyDescent="0.35">
      <c r="A30" s="6" t="s">
        <v>43</v>
      </c>
      <c r="B30" s="6"/>
      <c r="C30" s="14">
        <f>C28+C29</f>
        <v>1750000</v>
      </c>
      <c r="D30" s="14">
        <f t="shared" ref="D30:E30" si="0">D28+D29</f>
        <v>935185.18518518517</v>
      </c>
      <c r="E30" s="14">
        <f t="shared" si="0"/>
        <v>814814.81481481472</v>
      </c>
      <c r="F30" s="24"/>
      <c r="L30" s="10"/>
    </row>
    <row r="31" spans="1:12" x14ac:dyDescent="0.35">
      <c r="A31" s="4" t="s">
        <v>128</v>
      </c>
      <c r="B31" s="6"/>
      <c r="C31" s="17">
        <f>C30+C26</f>
        <v>10600000</v>
      </c>
      <c r="D31" s="17">
        <f t="shared" ref="D31:E31" si="1">D30+D26</f>
        <v>2574074.0740740737</v>
      </c>
      <c r="E31" s="17">
        <f t="shared" si="1"/>
        <v>8025925.9259259254</v>
      </c>
      <c r="F31" s="24"/>
      <c r="K31" s="10"/>
      <c r="L31" s="10"/>
    </row>
    <row r="32" spans="1:12" x14ac:dyDescent="0.35">
      <c r="A32" s="6"/>
      <c r="B32" s="6"/>
      <c r="C32" s="24"/>
      <c r="D32" s="24"/>
      <c r="E32" s="24"/>
      <c r="F32" s="24"/>
      <c r="H32" s="10"/>
      <c r="I32" s="10"/>
      <c r="J32" s="10"/>
      <c r="K32" s="10"/>
      <c r="L32" s="10"/>
    </row>
    <row r="33" spans="1:12" x14ac:dyDescent="0.35">
      <c r="A33" s="6"/>
      <c r="B33" s="6"/>
      <c r="C33" s="24"/>
      <c r="D33" s="24"/>
      <c r="E33" s="24"/>
      <c r="F33" s="24"/>
      <c r="G33" s="10"/>
      <c r="H33" s="10"/>
      <c r="I33" s="10"/>
      <c r="J33" s="10"/>
      <c r="K33" s="10"/>
      <c r="L33" s="10"/>
    </row>
    <row r="34" spans="1:12" x14ac:dyDescent="0.35">
      <c r="A34" s="6"/>
      <c r="B34" s="6"/>
      <c r="C34" s="24"/>
      <c r="D34" s="24"/>
      <c r="E34" s="24"/>
      <c r="F34" s="24"/>
      <c r="G34" s="10"/>
      <c r="H34" s="10"/>
      <c r="I34" s="10"/>
      <c r="J34" s="10"/>
      <c r="K34" s="10"/>
      <c r="L34" s="10"/>
    </row>
    <row r="35" spans="1:12" x14ac:dyDescent="0.35">
      <c r="A35" s="6"/>
      <c r="B35" s="6"/>
      <c r="C35" s="24"/>
      <c r="D35" s="24"/>
      <c r="E35" s="24"/>
      <c r="F35" s="24"/>
      <c r="G35" s="10"/>
      <c r="H35" s="10"/>
      <c r="I35" s="10"/>
      <c r="J35" s="10"/>
      <c r="K35" s="10"/>
      <c r="L35" s="10"/>
    </row>
    <row r="36" spans="1:12" x14ac:dyDescent="0.35">
      <c r="A36" s="4"/>
      <c r="B36" s="4"/>
      <c r="C36" s="24"/>
      <c r="D36" s="24"/>
      <c r="E36" s="24"/>
      <c r="F36" s="24"/>
      <c r="G36" s="10"/>
      <c r="H36" s="10"/>
      <c r="I36" s="10"/>
      <c r="J36" s="10"/>
      <c r="K36" s="10"/>
      <c r="L36" s="10"/>
    </row>
    <row r="37" spans="1:12" x14ac:dyDescent="0.35">
      <c r="A37" s="3"/>
      <c r="B37" s="3"/>
      <c r="C37" s="24"/>
      <c r="D37" s="24"/>
      <c r="E37" s="24"/>
      <c r="F37" s="24"/>
      <c r="G37" s="10"/>
      <c r="H37" s="10"/>
      <c r="I37" s="10"/>
      <c r="J37" s="10"/>
      <c r="K37" s="10"/>
      <c r="L37" s="10"/>
    </row>
    <row r="38" spans="1:12" x14ac:dyDescent="0.35">
      <c r="A38" s="28"/>
      <c r="B38" s="23"/>
      <c r="C38" s="33"/>
      <c r="D38" s="33"/>
      <c r="E38" s="33"/>
      <c r="F38" s="24"/>
      <c r="G38" s="10"/>
      <c r="H38" s="10"/>
      <c r="I38" s="10"/>
      <c r="J38" s="10"/>
      <c r="K38" s="10"/>
      <c r="L38" s="10"/>
    </row>
    <row r="39" spans="1:12" x14ac:dyDescent="0.35">
      <c r="A39" s="6"/>
      <c r="B39" s="34"/>
      <c r="C39" s="19"/>
      <c r="D39" s="19"/>
      <c r="E39" s="19"/>
      <c r="F39" s="24"/>
      <c r="G39" s="10"/>
      <c r="H39" s="10"/>
      <c r="I39" s="10"/>
      <c r="J39" s="10"/>
      <c r="K39" s="10"/>
      <c r="L39" s="10"/>
    </row>
    <row r="40" spans="1:12" x14ac:dyDescent="0.35">
      <c r="A40" s="6"/>
      <c r="B40" s="34"/>
      <c r="C40" s="19"/>
      <c r="D40" s="19"/>
      <c r="E40" s="19"/>
      <c r="F40" s="24"/>
      <c r="G40" s="10"/>
      <c r="H40" s="10"/>
      <c r="I40" s="10"/>
      <c r="J40" s="10"/>
      <c r="K40" s="10"/>
      <c r="L40" s="10"/>
    </row>
    <row r="41" spans="1:12" x14ac:dyDescent="0.35">
      <c r="A41" s="6"/>
      <c r="B41" s="34"/>
      <c r="C41" s="19"/>
      <c r="D41" s="19"/>
      <c r="E41" s="19"/>
      <c r="F41" s="24"/>
      <c r="G41" s="10"/>
      <c r="H41" s="10"/>
      <c r="I41" s="10"/>
      <c r="J41" s="10"/>
      <c r="K41" s="10"/>
      <c r="L41" s="10"/>
    </row>
    <row r="42" spans="1:12" x14ac:dyDescent="0.35">
      <c r="A42" s="6"/>
      <c r="B42" s="34"/>
      <c r="C42" s="19"/>
      <c r="D42" s="19"/>
      <c r="E42" s="19"/>
      <c r="F42" s="24"/>
      <c r="G42" s="10"/>
      <c r="H42" s="10"/>
      <c r="I42" s="10"/>
      <c r="J42" s="10"/>
      <c r="K42" s="10"/>
      <c r="L42" s="10"/>
    </row>
    <row r="43" spans="1:12" x14ac:dyDescent="0.35">
      <c r="A43" s="6"/>
      <c r="B43" s="34"/>
      <c r="C43" s="19"/>
      <c r="D43" s="19"/>
      <c r="E43" s="19"/>
      <c r="F43" s="24"/>
      <c r="G43" s="10"/>
      <c r="H43" s="10"/>
      <c r="I43" s="10"/>
      <c r="J43" s="10"/>
      <c r="K43" s="10"/>
      <c r="L43" s="10"/>
    </row>
    <row r="44" spans="1:12" x14ac:dyDescent="0.35">
      <c r="A44" s="6"/>
      <c r="B44" s="34"/>
      <c r="C44" s="19"/>
      <c r="D44" s="19"/>
      <c r="E44" s="19"/>
      <c r="F44" s="24"/>
      <c r="G44" s="10"/>
      <c r="H44" s="10"/>
      <c r="I44" s="10"/>
      <c r="J44" s="10"/>
      <c r="K44" s="10"/>
      <c r="L44" s="10"/>
    </row>
    <row r="45" spans="1:12" x14ac:dyDescent="0.35">
      <c r="A45" s="6"/>
      <c r="B45" s="34"/>
      <c r="C45" s="19"/>
      <c r="D45" s="19"/>
      <c r="E45" s="19"/>
      <c r="F45" s="24"/>
      <c r="G45" s="10"/>
      <c r="H45" s="10"/>
      <c r="I45" s="10"/>
      <c r="J45" s="10"/>
      <c r="K45" s="10"/>
      <c r="L45" s="10"/>
    </row>
    <row r="46" spans="1:12" x14ac:dyDescent="0.35">
      <c r="A46" s="6"/>
      <c r="B46" s="34"/>
      <c r="C46" s="19"/>
      <c r="D46" s="19"/>
      <c r="E46" s="19"/>
      <c r="F46" s="24"/>
      <c r="G46" s="10"/>
      <c r="H46" s="10"/>
      <c r="I46" s="10"/>
      <c r="J46" s="10"/>
      <c r="K46" s="10"/>
      <c r="L46" s="10"/>
    </row>
    <row r="47" spans="1:12" x14ac:dyDescent="0.35">
      <c r="A47" s="4"/>
      <c r="B47" s="5"/>
      <c r="C47" s="24"/>
      <c r="D47" s="24"/>
      <c r="E47" s="24"/>
      <c r="F47" s="24"/>
      <c r="G47" s="10"/>
      <c r="H47" s="10"/>
      <c r="I47" s="10"/>
      <c r="J47" s="10"/>
      <c r="K47" s="10"/>
      <c r="L47" s="10"/>
    </row>
    <row r="48" spans="1:12" x14ac:dyDescent="0.35">
      <c r="A48" s="4"/>
      <c r="B48" s="4"/>
      <c r="C48" s="24"/>
      <c r="D48" s="24"/>
      <c r="E48" s="24"/>
      <c r="F48" s="24"/>
      <c r="G48" s="10"/>
      <c r="H48" s="10"/>
      <c r="I48" s="10"/>
      <c r="J48" s="10"/>
      <c r="K48" s="10"/>
      <c r="L48" s="10"/>
    </row>
    <row r="49" spans="1:12" x14ac:dyDescent="0.35">
      <c r="A49" s="27"/>
      <c r="C49" s="23"/>
      <c r="D49" s="23"/>
      <c r="E49" s="23"/>
      <c r="F49" s="24"/>
      <c r="G49" s="10"/>
      <c r="H49" s="10"/>
      <c r="I49" s="10"/>
      <c r="J49" s="10"/>
      <c r="K49" s="10"/>
      <c r="L49" s="10"/>
    </row>
    <row r="50" spans="1:12" x14ac:dyDescent="0.35">
      <c r="C50" s="24"/>
      <c r="D50" s="24"/>
      <c r="E50" s="24"/>
      <c r="F50" s="24"/>
      <c r="G50" s="10"/>
      <c r="H50" s="10"/>
      <c r="I50" s="10"/>
      <c r="J50" s="10"/>
      <c r="K50" s="10"/>
      <c r="L50" s="10"/>
    </row>
    <row r="51" spans="1:12" x14ac:dyDescent="0.35">
      <c r="C51" s="24"/>
      <c r="D51" s="35"/>
      <c r="E51" s="35"/>
      <c r="F51" s="24"/>
      <c r="G51" s="10"/>
      <c r="H51" s="10"/>
      <c r="I51" s="10"/>
      <c r="J51" s="10"/>
      <c r="K51" s="10"/>
      <c r="L51" s="10"/>
    </row>
    <row r="52" spans="1:12" x14ac:dyDescent="0.35">
      <c r="C52" s="24"/>
      <c r="D52" s="24"/>
      <c r="E52" s="24"/>
      <c r="F52" s="24"/>
      <c r="G52" s="10"/>
      <c r="H52" s="10"/>
      <c r="I52" s="10"/>
      <c r="J52" s="10"/>
      <c r="K52" s="10"/>
      <c r="L52" s="10"/>
    </row>
    <row r="53" spans="1:12" x14ac:dyDescent="0.35">
      <c r="B53" s="24"/>
      <c r="C53" s="24"/>
      <c r="D53" s="24"/>
      <c r="E53" s="24"/>
      <c r="F53" s="24"/>
      <c r="G53" s="10"/>
      <c r="H53" s="10"/>
      <c r="I53" s="10"/>
      <c r="J53" s="10"/>
      <c r="K53" s="10"/>
      <c r="L53" s="10"/>
    </row>
    <row r="54" spans="1:12" x14ac:dyDescent="0.35">
      <c r="F54" s="24"/>
      <c r="G54" s="10"/>
      <c r="H54" s="10"/>
      <c r="I54" s="10"/>
      <c r="J54" s="10"/>
      <c r="K54" s="10"/>
      <c r="L54" s="10"/>
    </row>
    <row r="55" spans="1:12" x14ac:dyDescent="0.35">
      <c r="A55" s="27"/>
      <c r="B55" s="24"/>
      <c r="C55" s="23"/>
      <c r="D55" s="23"/>
      <c r="E55" s="23"/>
      <c r="F55" s="24"/>
      <c r="G55" s="10"/>
      <c r="H55" s="10"/>
      <c r="I55" s="10"/>
      <c r="J55" s="10"/>
      <c r="K55" s="10"/>
      <c r="L55" s="10"/>
    </row>
    <row r="56" spans="1:12" x14ac:dyDescent="0.35">
      <c r="A56" s="3"/>
      <c r="B56" s="24"/>
      <c r="C56" s="24"/>
      <c r="D56" s="24"/>
      <c r="E56" s="24"/>
      <c r="F56" s="24"/>
      <c r="G56" s="10"/>
      <c r="H56" s="10"/>
      <c r="I56" s="10"/>
      <c r="J56" s="10"/>
      <c r="K56" s="10"/>
      <c r="L56" s="10"/>
    </row>
    <row r="57" spans="1:12" x14ac:dyDescent="0.35">
      <c r="A57" s="3"/>
      <c r="B57" s="24"/>
      <c r="C57" s="24"/>
      <c r="D57" s="24"/>
      <c r="E57" s="24"/>
      <c r="F57" s="24"/>
      <c r="G57" s="10"/>
      <c r="H57" s="10"/>
      <c r="I57" s="10"/>
      <c r="J57" s="10"/>
      <c r="K57" s="10"/>
      <c r="L57" s="10"/>
    </row>
    <row r="58" spans="1:12" x14ac:dyDescent="0.35">
      <c r="F58" s="24"/>
      <c r="G58" s="10"/>
      <c r="H58" s="10"/>
      <c r="I58" s="10"/>
      <c r="J58" s="10"/>
      <c r="K58" s="10"/>
      <c r="L58" s="10"/>
    </row>
    <row r="59" spans="1:12" x14ac:dyDescent="0.35">
      <c r="A59" s="27"/>
      <c r="B59" s="24"/>
      <c r="C59" s="24"/>
      <c r="D59" s="24"/>
      <c r="E59" s="24"/>
      <c r="F59" s="24"/>
      <c r="G59" s="10"/>
      <c r="H59" s="10"/>
      <c r="I59" s="10"/>
      <c r="J59" s="10"/>
      <c r="K59" s="10"/>
      <c r="L59" s="10"/>
    </row>
    <row r="60" spans="1:12" x14ac:dyDescent="0.35">
      <c r="A60" s="3"/>
      <c r="B60" s="24"/>
      <c r="C60" s="24"/>
      <c r="D60" s="24"/>
      <c r="E60" s="24"/>
      <c r="F60" s="24"/>
      <c r="G60" s="10"/>
      <c r="H60" s="10"/>
      <c r="I60" s="10"/>
      <c r="J60" s="10"/>
      <c r="K60" s="10"/>
      <c r="L60" s="10"/>
    </row>
    <row r="61" spans="1:12" x14ac:dyDescent="0.35">
      <c r="A61" s="3"/>
      <c r="B61" s="24"/>
      <c r="C61" s="24"/>
      <c r="D61" s="24"/>
      <c r="E61" s="24"/>
      <c r="F61" s="24"/>
      <c r="G61" s="10"/>
      <c r="H61" s="10"/>
      <c r="I61" s="10"/>
      <c r="J61" s="10"/>
      <c r="K61" s="10"/>
      <c r="L61" s="10"/>
    </row>
    <row r="62" spans="1:12" x14ac:dyDescent="0.35">
      <c r="B62" s="24"/>
      <c r="C62" s="24"/>
      <c r="D62" s="24"/>
      <c r="E62" s="24"/>
      <c r="F62" s="24"/>
      <c r="G62" s="10"/>
      <c r="H62" s="10"/>
      <c r="I62" s="10"/>
      <c r="J62" s="10"/>
      <c r="K62" s="10"/>
      <c r="L62" s="10"/>
    </row>
    <row r="63" spans="1:12" x14ac:dyDescent="0.35">
      <c r="B63" s="10"/>
      <c r="C63" s="10"/>
      <c r="D63" s="10"/>
      <c r="E63" s="10"/>
      <c r="F63" s="10"/>
      <c r="G63" s="10"/>
      <c r="H63" s="10"/>
      <c r="I63" s="10"/>
      <c r="J63" s="10"/>
      <c r="K63" s="10"/>
      <c r="L63" s="10"/>
    </row>
    <row r="64" spans="1:12" x14ac:dyDescent="0.35">
      <c r="B64" s="10"/>
      <c r="C64" s="10"/>
      <c r="D64" s="10"/>
      <c r="E64" s="10"/>
      <c r="F64" s="10"/>
      <c r="G64" s="10"/>
      <c r="H64" s="10"/>
      <c r="I64" s="10"/>
      <c r="J64" s="10"/>
      <c r="K64" s="10"/>
      <c r="L64" s="10"/>
    </row>
    <row r="65" spans="2:12" x14ac:dyDescent="0.35">
      <c r="B65" s="10"/>
      <c r="C65" s="10"/>
      <c r="D65" s="10"/>
      <c r="E65" s="10"/>
      <c r="F65" s="10"/>
      <c r="G65" s="10"/>
      <c r="H65" s="10"/>
      <c r="I65" s="10"/>
      <c r="J65" s="10"/>
      <c r="K65" s="10"/>
      <c r="L65" s="10"/>
    </row>
    <row r="66" spans="2:12" x14ac:dyDescent="0.35">
      <c r="B66" s="10"/>
      <c r="C66" s="10"/>
      <c r="D66" s="10"/>
      <c r="E66" s="10"/>
      <c r="F66" s="10"/>
      <c r="G66" s="10"/>
      <c r="H66" s="10"/>
      <c r="I66" s="10"/>
      <c r="J66" s="10"/>
      <c r="K66" s="10"/>
      <c r="L66" s="10"/>
    </row>
    <row r="67" spans="2:12" x14ac:dyDescent="0.35">
      <c r="B67" s="10"/>
      <c r="C67" s="10"/>
      <c r="D67" s="10"/>
      <c r="E67" s="10"/>
      <c r="F67" s="10"/>
      <c r="G67" s="10"/>
      <c r="H67" s="10"/>
      <c r="I67" s="10"/>
      <c r="J67" s="10"/>
      <c r="K67" s="10"/>
      <c r="L67" s="10"/>
    </row>
    <row r="68" spans="2:12" x14ac:dyDescent="0.35">
      <c r="B68" s="10"/>
      <c r="C68" s="10"/>
      <c r="D68" s="10"/>
      <c r="E68" s="10"/>
      <c r="F68" s="10"/>
      <c r="G68" s="10"/>
      <c r="H68" s="10"/>
      <c r="I68" s="10"/>
      <c r="J68" s="10"/>
      <c r="K68" s="10"/>
      <c r="L68" s="10"/>
    </row>
    <row r="69" spans="2:12" x14ac:dyDescent="0.35">
      <c r="B69" s="10"/>
      <c r="C69" s="10"/>
      <c r="D69" s="10"/>
      <c r="E69" s="10"/>
      <c r="F69" s="10"/>
      <c r="G69" s="10"/>
      <c r="H69" s="10"/>
      <c r="I69" s="10"/>
      <c r="J69" s="10"/>
      <c r="K69" s="10"/>
      <c r="L69" s="10"/>
    </row>
    <row r="70" spans="2:12" x14ac:dyDescent="0.35">
      <c r="B70" s="9"/>
      <c r="C70" s="9"/>
      <c r="D70" s="9"/>
      <c r="E70" s="9"/>
      <c r="F70" s="9"/>
      <c r="G70" s="9"/>
      <c r="H70" s="10"/>
      <c r="I70" s="10"/>
      <c r="J70" s="10"/>
      <c r="K70" s="10"/>
      <c r="L70" s="10"/>
    </row>
    <row r="71" spans="2:12" x14ac:dyDescent="0.35">
      <c r="C71" s="10"/>
      <c r="D71" s="10"/>
      <c r="E71" s="10"/>
      <c r="F71" s="10"/>
      <c r="G71" s="10"/>
      <c r="H71" s="10"/>
      <c r="I71" s="10"/>
      <c r="J71" s="10"/>
      <c r="K71" s="10"/>
      <c r="L71" s="10"/>
    </row>
    <row r="72" spans="2:12" x14ac:dyDescent="0.35">
      <c r="C72" s="10"/>
      <c r="D72" s="10"/>
      <c r="E72" s="10"/>
      <c r="F72" s="10"/>
      <c r="G72" s="10"/>
      <c r="H72" s="10"/>
      <c r="I72" s="10"/>
      <c r="J72" s="10"/>
      <c r="K72" s="10"/>
      <c r="L72" s="10"/>
    </row>
  </sheetData>
  <mergeCells count="2">
    <mergeCell ref="A3:G3"/>
    <mergeCell ref="A2:G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0E6B7-DDE0-4FF1-8F6B-97CDC06355F0}">
  <dimension ref="A1:D29"/>
  <sheetViews>
    <sheetView tabSelected="1" workbookViewId="0">
      <selection activeCell="B5" sqref="B5"/>
    </sheetView>
  </sheetViews>
  <sheetFormatPr defaultRowHeight="14.5" x14ac:dyDescent="0.35"/>
  <cols>
    <col min="1" max="1" width="34.1796875" customWidth="1"/>
    <col min="2" max="2" width="11.81640625" customWidth="1"/>
    <col min="3" max="3" width="12.6328125" customWidth="1"/>
    <col min="4" max="4" width="12.90625" customWidth="1"/>
  </cols>
  <sheetData>
    <row r="1" spans="1:4" ht="21" x14ac:dyDescent="0.5">
      <c r="A1" s="73" t="s">
        <v>56</v>
      </c>
    </row>
    <row r="3" spans="1:4" ht="16" x14ac:dyDescent="0.4">
      <c r="A3" s="74" t="s">
        <v>52</v>
      </c>
      <c r="B3" s="75" t="s">
        <v>11</v>
      </c>
      <c r="C3" s="75" t="s">
        <v>12</v>
      </c>
      <c r="D3" s="75" t="s">
        <v>49</v>
      </c>
    </row>
    <row r="4" spans="1:4" x14ac:dyDescent="0.35">
      <c r="A4" s="76" t="s">
        <v>44</v>
      </c>
    </row>
    <row r="5" spans="1:4" x14ac:dyDescent="0.35">
      <c r="A5" s="6" t="s">
        <v>48</v>
      </c>
      <c r="B5" s="77">
        <f>Assign!D40</f>
        <v>1766666.6666666665</v>
      </c>
      <c r="C5" s="56">
        <f>Assign!E40</f>
        <v>7083333.333333334</v>
      </c>
      <c r="D5" s="78">
        <f>B5+C5</f>
        <v>8850000</v>
      </c>
    </row>
    <row r="6" spans="1:4" x14ac:dyDescent="0.35">
      <c r="A6" s="6" t="s">
        <v>32</v>
      </c>
      <c r="B6" s="79">
        <f>'Sep. Apport. 1'!D48</f>
        <v>1679166.6666666665</v>
      </c>
      <c r="C6" s="17">
        <f>'Sep. Apport. 1'!E48</f>
        <v>7170833.333333334</v>
      </c>
      <c r="D6" s="80">
        <f t="shared" ref="D6:D11" si="0">B6+C6</f>
        <v>8850000</v>
      </c>
    </row>
    <row r="7" spans="1:4" x14ac:dyDescent="0.35">
      <c r="A7" s="6" t="s">
        <v>36</v>
      </c>
      <c r="B7" s="79">
        <f>'Sep. Apport. 2'!D48</f>
        <v>1673333.333333333</v>
      </c>
      <c r="C7" s="17">
        <f>'Sep. Apport. 2'!E48</f>
        <v>7176666.666666667</v>
      </c>
      <c r="D7" s="80">
        <f t="shared" si="0"/>
        <v>8850000</v>
      </c>
    </row>
    <row r="8" spans="1:4" x14ac:dyDescent="0.35">
      <c r="A8" s="6" t="s">
        <v>37</v>
      </c>
      <c r="B8" s="79">
        <f>'Sep. Apport. 3'!D47</f>
        <v>1533333.333333333</v>
      </c>
      <c r="C8" s="17">
        <f>'Sep. Apport. 3'!E47</f>
        <v>7316666.666666667</v>
      </c>
      <c r="D8" s="80">
        <f t="shared" si="0"/>
        <v>8850000</v>
      </c>
    </row>
    <row r="9" spans="1:4" x14ac:dyDescent="0.35">
      <c r="A9" s="6" t="s">
        <v>45</v>
      </c>
      <c r="B9" s="79">
        <f>'Blended 1'!D27</f>
        <v>2765625</v>
      </c>
      <c r="C9" s="17">
        <f>'Blended 1'!E27</f>
        <v>6084375</v>
      </c>
      <c r="D9" s="80">
        <f t="shared" si="0"/>
        <v>8850000</v>
      </c>
    </row>
    <row r="10" spans="1:4" x14ac:dyDescent="0.35">
      <c r="A10" s="6" t="s">
        <v>46</v>
      </c>
      <c r="B10" s="79">
        <f>'Blended 2'!D27</f>
        <v>2669047.6190476189</v>
      </c>
      <c r="C10" s="17">
        <f>'Blended 2'!E27</f>
        <v>6180952.3809523806</v>
      </c>
      <c r="D10" s="80">
        <f t="shared" si="0"/>
        <v>8850000</v>
      </c>
    </row>
    <row r="11" spans="1:4" x14ac:dyDescent="0.35">
      <c r="A11" s="6" t="s">
        <v>47</v>
      </c>
      <c r="B11" s="81">
        <f>'Blended 3'!D26</f>
        <v>1638888.8888888888</v>
      </c>
      <c r="C11" s="12">
        <f>'Blended 3'!E26</f>
        <v>7211111.111111111</v>
      </c>
      <c r="D11" s="82">
        <f t="shared" si="0"/>
        <v>8850000</v>
      </c>
    </row>
    <row r="12" spans="1:4" x14ac:dyDescent="0.35">
      <c r="A12" s="6"/>
      <c r="B12" s="16"/>
      <c r="C12" s="16"/>
      <c r="D12" s="19"/>
    </row>
    <row r="13" spans="1:4" x14ac:dyDescent="0.35">
      <c r="A13" s="76" t="s">
        <v>43</v>
      </c>
      <c r="B13" s="16"/>
      <c r="C13" s="16"/>
    </row>
    <row r="14" spans="1:4" x14ac:dyDescent="0.35">
      <c r="A14" s="6" t="s">
        <v>48</v>
      </c>
      <c r="B14" s="77">
        <f>Assign!D41</f>
        <v>916666.66666666663</v>
      </c>
      <c r="C14" s="56">
        <f>Assign!E41</f>
        <v>833333.33333333337</v>
      </c>
      <c r="D14" s="78">
        <f t="shared" ref="D14:D20" si="1">B14+C14</f>
        <v>1750000</v>
      </c>
    </row>
    <row r="15" spans="1:4" x14ac:dyDescent="0.35">
      <c r="A15" s="6" t="s">
        <v>32</v>
      </c>
      <c r="B15" s="79">
        <f>'Sep. Apport. 1'!D49</f>
        <v>729166.66666666663</v>
      </c>
      <c r="C15" s="17">
        <f>'Sep. Apport. 1'!E49</f>
        <v>1020833.3333333334</v>
      </c>
      <c r="D15" s="80">
        <f t="shared" si="1"/>
        <v>1750000</v>
      </c>
    </row>
    <row r="16" spans="1:4" x14ac:dyDescent="0.35">
      <c r="A16" s="6" t="s">
        <v>36</v>
      </c>
      <c r="B16" s="79">
        <f>'Sep. Apport. 2'!D49</f>
        <v>716666.66666666663</v>
      </c>
      <c r="C16" s="17">
        <f>'Sep. Apport. 2'!E49</f>
        <v>1033333.3333333334</v>
      </c>
      <c r="D16" s="80">
        <f t="shared" si="1"/>
        <v>1750000</v>
      </c>
    </row>
    <row r="17" spans="1:4" x14ac:dyDescent="0.35">
      <c r="A17" s="6" t="s">
        <v>37</v>
      </c>
      <c r="B17" s="79">
        <f>'Sep. Apport. 3'!D48</f>
        <v>916666.66666666663</v>
      </c>
      <c r="C17" s="17">
        <f>'Sep. Apport. 3'!E48</f>
        <v>833333.33333333337</v>
      </c>
      <c r="D17" s="80">
        <f t="shared" si="1"/>
        <v>1750000</v>
      </c>
    </row>
    <row r="18" spans="1:4" x14ac:dyDescent="0.35">
      <c r="A18" s="6" t="s">
        <v>45</v>
      </c>
      <c r="B18" s="79">
        <f>'Blended 1'!D28</f>
        <v>546875</v>
      </c>
      <c r="C18" s="17">
        <f>'Blended 1'!E28</f>
        <v>1203125</v>
      </c>
      <c r="D18" s="80">
        <f t="shared" si="1"/>
        <v>1750000</v>
      </c>
    </row>
    <row r="19" spans="1:4" x14ac:dyDescent="0.35">
      <c r="A19" s="6" t="s">
        <v>46</v>
      </c>
      <c r="B19" s="79">
        <f>'Blended 2'!D28</f>
        <v>527777.77777777775</v>
      </c>
      <c r="C19" s="17">
        <f>'Blended 2'!E28</f>
        <v>1222222.2222222222</v>
      </c>
      <c r="D19" s="80">
        <f t="shared" si="1"/>
        <v>1750000</v>
      </c>
    </row>
    <row r="20" spans="1:4" x14ac:dyDescent="0.35">
      <c r="A20" s="6" t="s">
        <v>47</v>
      </c>
      <c r="B20" s="81">
        <f>'Blended 3'!D30</f>
        <v>935185.18518518517</v>
      </c>
      <c r="C20" s="12">
        <f>'Blended 3'!E30</f>
        <v>814814.81481481472</v>
      </c>
      <c r="D20" s="82">
        <f t="shared" si="1"/>
        <v>1750000</v>
      </c>
    </row>
    <row r="22" spans="1:4" x14ac:dyDescent="0.35">
      <c r="A22" s="76" t="s">
        <v>73</v>
      </c>
    </row>
    <row r="23" spans="1:4" x14ac:dyDescent="0.35">
      <c r="A23" s="6" t="s">
        <v>48</v>
      </c>
      <c r="B23" s="83">
        <f>B5+B14</f>
        <v>2683333.333333333</v>
      </c>
      <c r="C23" s="84">
        <f>C5+C14</f>
        <v>7916666.666666667</v>
      </c>
      <c r="D23" s="78">
        <f>B23+C23</f>
        <v>10600000</v>
      </c>
    </row>
    <row r="24" spans="1:4" x14ac:dyDescent="0.35">
      <c r="A24" s="6" t="s">
        <v>32</v>
      </c>
      <c r="B24" s="85">
        <f t="shared" ref="B24:C29" si="2">B6+B15</f>
        <v>2408333.333333333</v>
      </c>
      <c r="C24" s="20">
        <f t="shared" si="2"/>
        <v>8191666.666666667</v>
      </c>
      <c r="D24" s="80">
        <f t="shared" ref="D24:D29" si="3">B24+C24</f>
        <v>10600000</v>
      </c>
    </row>
    <row r="25" spans="1:4" x14ac:dyDescent="0.35">
      <c r="A25" s="6" t="s">
        <v>36</v>
      </c>
      <c r="B25" s="85">
        <f t="shared" si="2"/>
        <v>2389999.9999999995</v>
      </c>
      <c r="C25" s="20">
        <f t="shared" si="2"/>
        <v>8210000</v>
      </c>
      <c r="D25" s="80">
        <f t="shared" si="3"/>
        <v>10600000</v>
      </c>
    </row>
    <row r="26" spans="1:4" x14ac:dyDescent="0.35">
      <c r="A26" s="6" t="s">
        <v>37</v>
      </c>
      <c r="B26" s="85">
        <f t="shared" si="2"/>
        <v>2449999.9999999995</v>
      </c>
      <c r="C26" s="20">
        <f t="shared" si="2"/>
        <v>8150000</v>
      </c>
      <c r="D26" s="80">
        <f t="shared" si="3"/>
        <v>10600000</v>
      </c>
    </row>
    <row r="27" spans="1:4" x14ac:dyDescent="0.35">
      <c r="A27" s="6" t="s">
        <v>45</v>
      </c>
      <c r="B27" s="85">
        <f t="shared" si="2"/>
        <v>3312500</v>
      </c>
      <c r="C27" s="20">
        <f t="shared" si="2"/>
        <v>7287500</v>
      </c>
      <c r="D27" s="80">
        <f t="shared" si="3"/>
        <v>10600000</v>
      </c>
    </row>
    <row r="28" spans="1:4" x14ac:dyDescent="0.35">
      <c r="A28" s="6" t="s">
        <v>46</v>
      </c>
      <c r="B28" s="85">
        <f t="shared" si="2"/>
        <v>3196825.3968253965</v>
      </c>
      <c r="C28" s="20">
        <f t="shared" si="2"/>
        <v>7403174.6031746026</v>
      </c>
      <c r="D28" s="80">
        <f t="shared" si="3"/>
        <v>10600000</v>
      </c>
    </row>
    <row r="29" spans="1:4" x14ac:dyDescent="0.35">
      <c r="A29" s="6" t="s">
        <v>47</v>
      </c>
      <c r="B29" s="86">
        <f t="shared" si="2"/>
        <v>2574074.0740740737</v>
      </c>
      <c r="C29" s="29">
        <f t="shared" si="2"/>
        <v>8025925.9259259254</v>
      </c>
      <c r="D29" s="82">
        <f t="shared" si="3"/>
        <v>10600000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Intro</vt:lpstr>
      <vt:lpstr>Data</vt:lpstr>
      <vt:lpstr>Assign</vt:lpstr>
      <vt:lpstr>Sep. Apport. 1</vt:lpstr>
      <vt:lpstr>Sep. Apport. 2</vt:lpstr>
      <vt:lpstr>Sep. Apport. 3</vt:lpstr>
      <vt:lpstr>Blended 1</vt:lpstr>
      <vt:lpstr>Blended 2</vt:lpstr>
      <vt:lpstr>Blended 3</vt:lpstr>
      <vt:lpstr>Comparison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Hecht</dc:creator>
  <cp:lastModifiedBy>Helen Hecht</cp:lastModifiedBy>
  <dcterms:created xsi:type="dcterms:W3CDTF">2024-12-13T14:04:31Z</dcterms:created>
  <dcterms:modified xsi:type="dcterms:W3CDTF">2025-03-25T23:22:29Z</dcterms:modified>
</cp:coreProperties>
</file>